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3" documentId="13_ncr:1_{8D565D7D-2DEF-4513-A045-452BE2EFD539}" xr6:coauthVersionLast="47" xr6:coauthVersionMax="47" xr10:uidLastSave="{E828147F-A1B3-4E67-AB1C-B3245D4D3ACF}"/>
  <bookViews>
    <workbookView xWindow="11520" yWindow="0" windowWidth="11520" windowHeight="12360" firstSheet="1" activeTab="2" xr2:uid="{00000000-000D-0000-FFFF-FFFF00000000}"/>
  </bookViews>
  <sheets>
    <sheet name="Cover Page" sheetId="2" r:id="rId1"/>
    <sheet name="Information Ratio" sheetId="12" r:id="rId2"/>
    <sheet name="Save 60%" sheetId="1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2" l="1"/>
  <c r="G21" i="12"/>
  <c r="F40" i="12"/>
  <c r="E40" i="12"/>
  <c r="F39" i="12"/>
  <c r="E39" i="12"/>
  <c r="G39" i="12" s="1"/>
  <c r="F38" i="12"/>
  <c r="E38" i="12"/>
  <c r="G38" i="12" s="1"/>
  <c r="F37" i="12"/>
  <c r="E37" i="12"/>
  <c r="G37" i="12" s="1"/>
  <c r="F36" i="12"/>
  <c r="E36" i="12"/>
  <c r="F35" i="12"/>
  <c r="E35" i="12"/>
  <c r="F34" i="12"/>
  <c r="E34" i="12"/>
  <c r="G34" i="12" s="1"/>
  <c r="F33" i="12"/>
  <c r="E33" i="12"/>
  <c r="G33" i="12" s="1"/>
  <c r="F32" i="12"/>
  <c r="E32" i="12"/>
  <c r="F31" i="12"/>
  <c r="E31" i="12"/>
  <c r="G31" i="12" s="1"/>
  <c r="F30" i="12"/>
  <c r="E30" i="12"/>
  <c r="F29" i="12"/>
  <c r="E29" i="12"/>
  <c r="G29" i="12" s="1"/>
  <c r="F28" i="12"/>
  <c r="E28" i="12"/>
  <c r="F27" i="12"/>
  <c r="G27" i="12" s="1"/>
  <c r="E27" i="12"/>
  <c r="F26" i="12"/>
  <c r="E26" i="12"/>
  <c r="G26" i="12" s="1"/>
  <c r="F25" i="12"/>
  <c r="E25" i="12"/>
  <c r="G25" i="12" s="1"/>
  <c r="F24" i="12"/>
  <c r="E24" i="12"/>
  <c r="F23" i="12"/>
  <c r="E23" i="12"/>
  <c r="G23" i="12" s="1"/>
  <c r="F22" i="12"/>
  <c r="E22" i="12"/>
  <c r="G22" i="12" s="1"/>
  <c r="F21" i="12"/>
  <c r="E21" i="12"/>
  <c r="F20" i="12"/>
  <c r="E20" i="12"/>
  <c r="F19" i="12"/>
  <c r="E19" i="12"/>
  <c r="F18" i="12"/>
  <c r="E18" i="12"/>
  <c r="G18" i="12" s="1"/>
  <c r="F17" i="12"/>
  <c r="E17" i="12"/>
  <c r="G17" i="12" s="1"/>
  <c r="F16" i="12"/>
  <c r="E16" i="12"/>
  <c r="F15" i="12"/>
  <c r="E15" i="12"/>
  <c r="G15" i="12" s="1"/>
  <c r="F14" i="12"/>
  <c r="E14" i="12"/>
  <c r="G14" i="12" s="1"/>
  <c r="F13" i="12"/>
  <c r="E13" i="12"/>
  <c r="F12" i="12"/>
  <c r="E12" i="12"/>
  <c r="F11" i="12"/>
  <c r="E11" i="12"/>
  <c r="G11" i="12" s="1"/>
  <c r="F10" i="12"/>
  <c r="E10" i="12"/>
  <c r="G10" i="12" s="1"/>
  <c r="F9" i="12"/>
  <c r="E9" i="12"/>
  <c r="G9" i="12" s="1"/>
  <c r="F8" i="12"/>
  <c r="E8" i="12"/>
  <c r="F7" i="12"/>
  <c r="E7" i="12"/>
  <c r="G7" i="12" s="1"/>
  <c r="F6" i="12"/>
  <c r="E6" i="12"/>
  <c r="G6" i="12" s="1"/>
  <c r="L6" i="12"/>
  <c r="L12" i="12"/>
  <c r="L10" i="12"/>
  <c r="L7" i="12"/>
  <c r="L9" i="12"/>
  <c r="G35" i="12" l="1"/>
  <c r="G8" i="12"/>
  <c r="J10" i="12" s="1"/>
  <c r="G12" i="12"/>
  <c r="G16" i="12"/>
  <c r="G20" i="12"/>
  <c r="J9" i="12" s="1"/>
  <c r="G24" i="12"/>
  <c r="G28" i="12"/>
  <c r="G32" i="12"/>
  <c r="G36" i="12"/>
  <c r="G40" i="12"/>
  <c r="G19" i="12"/>
  <c r="G30" i="12"/>
  <c r="J7" i="12"/>
  <c r="J6" i="12"/>
  <c r="J8" i="12" s="1"/>
  <c r="L8" i="12"/>
  <c r="J12" i="12" l="1"/>
</calcChain>
</file>

<file path=xl/sharedStrings.xml><?xml version="1.0" encoding="utf-8"?>
<sst xmlns="http://schemas.openxmlformats.org/spreadsheetml/2006/main" count="24" uniqueCount="23">
  <si>
    <t>Strictly Confidential</t>
  </si>
  <si>
    <t>This Excel model is for educational purposes only.</t>
  </si>
  <si>
    <t>Description</t>
  </si>
  <si>
    <t>All content is Copyright material of 365 Financial Analyst ®</t>
  </si>
  <si>
    <t>Date</t>
  </si>
  <si>
    <t>Results</t>
  </si>
  <si>
    <t>Amazon</t>
  </si>
  <si>
    <t>S&amp;P500</t>
  </si>
  <si>
    <t>Return (Amazon)</t>
  </si>
  <si>
    <t>Return (S&amp;P500)</t>
  </si>
  <si>
    <t>Covariance of AMZN and S&amp;P 500</t>
  </si>
  <si>
    <t>Variance of S&amp;P 500</t>
  </si>
  <si>
    <t>Amazon Beta</t>
  </si>
  <si>
    <t xml:space="preserve">**Monthly returns are used </t>
  </si>
  <si>
    <t>*This spreadsheet calculates the Information Ratio of Amazon with respect to the S&amp;P 500, but can be adapted to any other stock/portfolio and benchmark</t>
  </si>
  <si>
    <t>Excess Return</t>
  </si>
  <si>
    <t>Mean Excess Return</t>
  </si>
  <si>
    <t>Information Ratio</t>
  </si>
  <si>
    <t>SD Excess Return</t>
  </si>
  <si>
    <t xml:space="preserve">Information Ratio </t>
  </si>
  <si>
    <t>The information ratio measures the portfolio’s risk-adjusted return over a benchmark. To calculate the metric, you divide the active return by the tracking error.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</si>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</sst>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#,##0.000"/>
  </numFmts>
  <fonts count="3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73B0"/>
      <name val="Arial"/>
      <family val="2"/>
    </font>
    <font>
      <sz val="8"/>
      <color rgb="FF000000"/>
      <name val="Arial"/>
      <family val="2"/>
    </font>
    <font>
      <b/>
      <i/>
      <sz val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73B0"/>
      </bottom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2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22" fillId="0" borderId="0" xfId="19" applyFont="1"/>
    <xf numFmtId="10" fontId="22" fillId="0" borderId="0" xfId="19" applyNumberFormat="1" applyFont="1" applyAlignment="1">
      <alignment horizontal="center" vertical="center"/>
    </xf>
    <xf numFmtId="14" fontId="22" fillId="0" borderId="0" xfId="19" applyNumberFormat="1" applyFont="1" applyAlignment="1">
      <alignment horizontal="center" vertical="center"/>
    </xf>
    <xf numFmtId="2" fontId="22" fillId="0" borderId="0" xfId="19" applyNumberFormat="1" applyFont="1" applyAlignment="1">
      <alignment horizontal="center" vertical="center"/>
    </xf>
    <xf numFmtId="0" fontId="22" fillId="0" borderId="0" xfId="19" applyFont="1" applyAlignment="1">
      <alignment horizontal="center" vertical="center"/>
    </xf>
    <xf numFmtId="0" fontId="25" fillId="0" borderId="0" xfId="19" applyFont="1" applyAlignment="1">
      <alignment horizontal="left" vertical="center"/>
    </xf>
    <xf numFmtId="0" fontId="22" fillId="2" borderId="0" xfId="19" applyFont="1" applyFill="1"/>
    <xf numFmtId="0" fontId="24" fillId="3" borderId="0" xfId="19" applyFont="1" applyFill="1"/>
    <xf numFmtId="0" fontId="23" fillId="3" borderId="0" xfId="19" applyFont="1" applyFill="1"/>
    <xf numFmtId="165" fontId="23" fillId="3" borderId="0" xfId="19" applyNumberFormat="1" applyFont="1" applyFill="1"/>
    <xf numFmtId="0" fontId="26" fillId="3" borderId="0" xfId="19" applyFont="1" applyFill="1"/>
    <xf numFmtId="165" fontId="26" fillId="3" borderId="0" xfId="19" applyNumberFormat="1" applyFont="1" applyFill="1"/>
    <xf numFmtId="166" fontId="26" fillId="3" borderId="0" xfId="19" applyNumberFormat="1" applyFont="1" applyFill="1"/>
    <xf numFmtId="164" fontId="23" fillId="3" borderId="7" xfId="19" applyNumberFormat="1" applyFont="1" applyFill="1" applyBorder="1"/>
    <xf numFmtId="166" fontId="23" fillId="3" borderId="7" xfId="19" applyNumberFormat="1" applyFont="1" applyFill="1" applyBorder="1"/>
    <xf numFmtId="0" fontId="27" fillId="0" borderId="8" xfId="19" applyFont="1" applyBorder="1" applyAlignment="1">
      <alignment horizontal="center" vertical="center" wrapText="1"/>
    </xf>
    <xf numFmtId="0" fontId="24" fillId="3" borderId="8" xfId="19" applyFont="1" applyFill="1" applyBorder="1"/>
    <xf numFmtId="0" fontId="22" fillId="2" borderId="8" xfId="19" applyFont="1" applyFill="1" applyBorder="1"/>
    <xf numFmtId="10" fontId="23" fillId="3" borderId="7" xfId="19" applyNumberFormat="1" applyFont="1" applyFill="1" applyBorder="1"/>
    <xf numFmtId="0" fontId="15" fillId="4" borderId="0" xfId="2" applyFont="1" applyFill="1"/>
    <xf numFmtId="0" fontId="16" fillId="4" borderId="0" xfId="2" applyFont="1" applyFill="1"/>
    <xf numFmtId="0" fontId="12" fillId="4" borderId="0" xfId="2" applyFont="1" applyFill="1"/>
    <xf numFmtId="0" fontId="17" fillId="4" borderId="0" xfId="2" applyFont="1" applyFill="1" applyProtection="1">
      <protection locked="0"/>
    </xf>
    <xf numFmtId="0" fontId="12" fillId="4" borderId="3" xfId="2" applyFont="1" applyFill="1" applyBorder="1" applyProtection="1">
      <protection locked="0"/>
    </xf>
    <xf numFmtId="0" fontId="12" fillId="4" borderId="3" xfId="2" applyFont="1" applyFill="1" applyBorder="1"/>
    <xf numFmtId="0" fontId="12" fillId="4" borderId="1" xfId="2" applyFont="1" applyFill="1" applyBorder="1"/>
    <xf numFmtId="0" fontId="28" fillId="4" borderId="0" xfId="2" applyFont="1" applyFill="1"/>
    <xf numFmtId="0" fontId="29" fillId="4" borderId="6" xfId="2" applyFont="1" applyFill="1" applyBorder="1" applyAlignment="1">
      <alignment horizontal="left" vertical="center" wrapText="1"/>
    </xf>
    <xf numFmtId="0" fontId="29" fillId="4" borderId="0" xfId="2" applyFont="1" applyFill="1" applyAlignment="1">
      <alignment horizontal="left" vertical="center" wrapText="1"/>
    </xf>
    <xf numFmtId="0" fontId="29" fillId="4" borderId="1" xfId="2" applyFont="1" applyFill="1" applyBorder="1" applyAlignment="1">
      <alignment horizontal="left" vertical="center" wrapText="1"/>
    </xf>
    <xf numFmtId="0" fontId="29" fillId="4" borderId="2" xfId="2" applyFont="1" applyFill="1" applyBorder="1" applyAlignment="1">
      <alignment horizontal="left" vertical="center" wrapText="1"/>
    </xf>
    <xf numFmtId="0" fontId="29" fillId="4" borderId="3" xfId="2" applyFont="1" applyFill="1" applyBorder="1" applyAlignment="1">
      <alignment horizontal="left" vertical="center" wrapText="1"/>
    </xf>
    <xf numFmtId="0" fontId="29" fillId="4" borderId="4" xfId="2" applyFont="1" applyFill="1" applyBorder="1" applyAlignment="1">
      <alignment horizontal="left" vertical="center" wrapText="1"/>
    </xf>
    <xf numFmtId="0" fontId="12" fillId="4" borderId="5" xfId="2" applyFont="1" applyFill="1" applyBorder="1"/>
    <xf numFmtId="0" fontId="13" fillId="4" borderId="0" xfId="2" applyFont="1" applyFill="1"/>
    <xf numFmtId="0" fontId="18" fillId="4" borderId="0" xfId="2" applyFont="1" applyFill="1" applyAlignment="1">
      <alignment horizontal="right"/>
    </xf>
    <xf numFmtId="0" fontId="14" fillId="4" borderId="0" xfId="3" applyFont="1" applyFill="1" applyBorder="1"/>
    <xf numFmtId="0" fontId="20" fillId="4" borderId="0" xfId="2" applyFont="1" applyFill="1"/>
    <xf numFmtId="0" fontId="0" fillId="4" borderId="0" xfId="0" applyFill="1"/>
    <xf numFmtId="0" fontId="30" fillId="4" borderId="0" xfId="2" applyFont="1" applyFill="1"/>
  </cellXfs>
  <cellStyles count="20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19" xr:uid="{28F81C0C-0459-4599-9633-84935A48BC63}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Normal 9" xfId="18" xr:uid="{FF7D6839-EC32-49DF-80EC-0F8A99236A49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6FFDC-7B0B-41AF-927B-D0819A4DD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4ED6BC-8D52-458A-BE9E-6F355C8D6EC5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21772</xdr:colOff>
      <xdr:row>25</xdr:row>
      <xdr:rowOff>0</xdr:rowOff>
    </xdr:from>
    <xdr:to>
      <xdr:col>2</xdr:col>
      <xdr:colOff>1498558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ACB516-3091-48FD-B44E-64AC9430701B}"/>
            </a:ext>
          </a:extLst>
        </xdr:cNvPr>
        <xdr:cNvSpPr/>
      </xdr:nvSpPr>
      <xdr:spPr>
        <a:xfrm>
          <a:off x="1524001" y="6291943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34292</xdr:colOff>
      <xdr:row>5</xdr:row>
      <xdr:rowOff>72392</xdr:rowOff>
    </xdr:from>
    <xdr:to>
      <xdr:col>10</xdr:col>
      <xdr:colOff>504825</xdr:colOff>
      <xdr:row>5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6259E6F-351A-4D1B-8FE1-7992B108A852}"/>
            </a:ext>
          </a:extLst>
        </xdr:cNvPr>
        <xdr:cNvCxnSpPr/>
      </xdr:nvCxnSpPr>
      <xdr:spPr>
        <a:xfrm flipH="1" flipV="1">
          <a:off x="7225667" y="1282067"/>
          <a:ext cx="470533" cy="38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34292</xdr:colOff>
      <xdr:row>6</xdr:row>
      <xdr:rowOff>91440</xdr:rowOff>
    </xdr:from>
    <xdr:to>
      <xdr:col>10</xdr:col>
      <xdr:colOff>504825</xdr:colOff>
      <xdr:row>6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EA4A047-B652-475E-8597-80559E6266DC}"/>
            </a:ext>
          </a:extLst>
        </xdr:cNvPr>
        <xdr:cNvCxnSpPr/>
      </xdr:nvCxnSpPr>
      <xdr:spPr>
        <a:xfrm flipH="1" flipV="1">
          <a:off x="7225667" y="1443990"/>
          <a:ext cx="470533" cy="38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</xdr:colOff>
      <xdr:row>7</xdr:row>
      <xdr:rowOff>76200</xdr:rowOff>
    </xdr:from>
    <xdr:to>
      <xdr:col>10</xdr:col>
      <xdr:colOff>495300</xdr:colOff>
      <xdr:row>7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FDE19DD-F1E4-407D-8E11-E181B13B4A4A}"/>
            </a:ext>
          </a:extLst>
        </xdr:cNvPr>
        <xdr:cNvCxnSpPr/>
      </xdr:nvCxnSpPr>
      <xdr:spPr>
        <a:xfrm flipH="1">
          <a:off x="7227570" y="1571625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11</xdr:row>
      <xdr:rowOff>85725</xdr:rowOff>
    </xdr:from>
    <xdr:to>
      <xdr:col>10</xdr:col>
      <xdr:colOff>506730</xdr:colOff>
      <xdr:row>11</xdr:row>
      <xdr:rowOff>85726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C9722A12-FDC4-4F40-8805-DACDD158F9B1}"/>
            </a:ext>
          </a:extLst>
        </xdr:cNvPr>
        <xdr:cNvCxnSpPr/>
      </xdr:nvCxnSpPr>
      <xdr:spPr>
        <a:xfrm flipH="1">
          <a:off x="7239000" y="2152650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8</xdr:row>
      <xdr:rowOff>76200</xdr:rowOff>
    </xdr:from>
    <xdr:to>
      <xdr:col>10</xdr:col>
      <xdr:colOff>497205</xdr:colOff>
      <xdr:row>8</xdr:row>
      <xdr:rowOff>76201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F702718-CF01-476F-AA65-5883F041887B}"/>
            </a:ext>
          </a:extLst>
        </xdr:cNvPr>
        <xdr:cNvCxnSpPr/>
      </xdr:nvCxnSpPr>
      <xdr:spPr>
        <a:xfrm flipH="1">
          <a:off x="7229475" y="1714500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</xdr:row>
      <xdr:rowOff>57150</xdr:rowOff>
    </xdr:from>
    <xdr:to>
      <xdr:col>10</xdr:col>
      <xdr:colOff>516255</xdr:colOff>
      <xdr:row>9</xdr:row>
      <xdr:rowOff>57151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91CEFBD-BFD1-49C9-A8BB-AE2C6E3C8F3B}"/>
            </a:ext>
          </a:extLst>
        </xdr:cNvPr>
        <xdr:cNvCxnSpPr/>
      </xdr:nvCxnSpPr>
      <xdr:spPr>
        <a:xfrm flipH="1">
          <a:off x="7991475" y="1552575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AF11B-0F6E-44EB-B58E-DCD0AA48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E30" sqref="E30"/>
    </sheetView>
  </sheetViews>
  <sheetFormatPr defaultColWidth="10.25" defaultRowHeight="13.8" x14ac:dyDescent="0.25"/>
  <cols>
    <col min="1" max="2" width="12.375" style="20" customWidth="1"/>
    <col min="3" max="3" width="37.25" style="20" customWidth="1"/>
    <col min="4" max="22" width="12.375" style="20" customWidth="1"/>
    <col min="23" max="25" width="10.25" style="20"/>
    <col min="26" max="26" width="10.25" style="20" customWidth="1"/>
    <col min="27" max="16384" width="10.25" style="20"/>
  </cols>
  <sheetData>
    <row r="1" spans="1:16" ht="19.5" customHeight="1" x14ac:dyDescent="0.25"/>
    <row r="2" spans="1:16" ht="19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9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9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9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9.5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9.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6" x14ac:dyDescent="0.4">
      <c r="A10" s="21"/>
      <c r="B10" s="22"/>
      <c r="C10" s="23" t="s">
        <v>19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</row>
    <row r="11" spans="1:16" ht="19.5" customHeight="1" x14ac:dyDescent="0.25">
      <c r="A11" s="21"/>
      <c r="B11" s="22"/>
      <c r="C11" s="24"/>
      <c r="D11" s="25"/>
      <c r="E11" s="25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9.5" customHeight="1" x14ac:dyDescent="0.3">
      <c r="A12" s="21"/>
      <c r="B12" s="26"/>
      <c r="C12" s="27" t="s">
        <v>2</v>
      </c>
      <c r="D12" s="22"/>
      <c r="E12" s="22"/>
      <c r="F12" s="26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9.5" customHeight="1" x14ac:dyDescent="0.25">
      <c r="A13" s="21"/>
      <c r="B13" s="26"/>
      <c r="C13" s="28" t="s">
        <v>20</v>
      </c>
      <c r="D13" s="29"/>
      <c r="E13" s="29"/>
      <c r="F13" s="30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9.5" customHeight="1" x14ac:dyDescent="0.25">
      <c r="A14" s="21"/>
      <c r="B14" s="26"/>
      <c r="C14" s="28"/>
      <c r="D14" s="29"/>
      <c r="E14" s="29"/>
      <c r="F14" s="30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37.200000000000003" customHeight="1" x14ac:dyDescent="0.25">
      <c r="A15" s="21"/>
      <c r="B15" s="26"/>
      <c r="C15" s="31"/>
      <c r="D15" s="32"/>
      <c r="E15" s="32"/>
      <c r="F15" s="33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9.5" customHeight="1" x14ac:dyDescent="0.25">
      <c r="A16" s="21"/>
      <c r="B16" s="22"/>
      <c r="C16" s="34"/>
      <c r="D16" s="34"/>
      <c r="E16" s="34"/>
      <c r="F16" s="34"/>
      <c r="G16" s="25"/>
      <c r="H16" s="25"/>
      <c r="I16" s="25"/>
      <c r="J16" s="25"/>
      <c r="K16" s="25"/>
      <c r="L16" s="25"/>
      <c r="M16" s="25"/>
      <c r="N16" s="25"/>
      <c r="O16" s="22"/>
      <c r="P16" s="22"/>
    </row>
    <row r="17" spans="1:16" ht="19.5" customHeight="1" x14ac:dyDescent="0.25">
      <c r="A17" s="21"/>
      <c r="B17" s="22"/>
      <c r="C17" s="35" t="s">
        <v>1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 t="s">
        <v>0</v>
      </c>
      <c r="O17" s="22"/>
      <c r="P17" s="22"/>
    </row>
    <row r="18" spans="1:16" ht="19.5" customHeight="1" x14ac:dyDescent="0.25">
      <c r="A18" s="21"/>
      <c r="B18" s="22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22"/>
      <c r="O18" s="22"/>
      <c r="P18" s="22"/>
    </row>
    <row r="19" spans="1:16" ht="19.5" customHeight="1" x14ac:dyDescent="0.25">
      <c r="A19" s="21"/>
      <c r="B19" s="22"/>
      <c r="C19" s="37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22"/>
      <c r="O19" s="22"/>
      <c r="P19" s="22"/>
    </row>
    <row r="20" spans="1:16" ht="19.5" customHeight="1" x14ac:dyDescent="0.25">
      <c r="A20" s="21"/>
      <c r="B20" s="22"/>
      <c r="C20" s="35" t="s">
        <v>21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22"/>
      <c r="O20" s="22"/>
      <c r="P20" s="22"/>
    </row>
    <row r="21" spans="1:16" ht="19.5" customHeight="1" x14ac:dyDescent="0.25">
      <c r="A21" s="21"/>
      <c r="B21" s="22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22"/>
      <c r="O21" s="22"/>
      <c r="P21" s="22"/>
    </row>
    <row r="22" spans="1:16" ht="19.5" customHeight="1" x14ac:dyDescent="0.25">
      <c r="A22" s="21"/>
      <c r="B22" s="2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22"/>
      <c r="O22" s="22"/>
      <c r="P22" s="22"/>
    </row>
    <row r="23" spans="1:16" ht="19.5" customHeight="1" x14ac:dyDescent="0.25">
      <c r="A23" s="21"/>
      <c r="B23" s="2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22"/>
      <c r="O23" s="22"/>
      <c r="P23" s="22"/>
    </row>
    <row r="24" spans="1:16" ht="19.5" customHeight="1" x14ac:dyDescent="0.4">
      <c r="A24" s="21"/>
      <c r="B24" s="22"/>
      <c r="C24" s="40" t="s">
        <v>22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2"/>
      <c r="O24" s="22"/>
      <c r="P24" s="22"/>
    </row>
    <row r="25" spans="1:16" ht="19.5" customHeight="1" x14ac:dyDescent="0.25">
      <c r="A25" s="21"/>
      <c r="B25" s="2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22"/>
      <c r="O25" s="22"/>
      <c r="P25" s="22"/>
    </row>
    <row r="26" spans="1:16" ht="19.5" customHeight="1" x14ac:dyDescent="0.25">
      <c r="A26" s="21"/>
      <c r="B26" s="2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2"/>
      <c r="O26" s="22"/>
      <c r="P26" s="22"/>
    </row>
    <row r="27" spans="1:16" ht="19.5" customHeight="1" x14ac:dyDescent="0.25">
      <c r="A27" s="21"/>
      <c r="B27" s="21"/>
      <c r="C27" s="21"/>
      <c r="D27" s="21"/>
      <c r="E27" s="21"/>
      <c r="F27" s="21"/>
      <c r="G27" s="38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9.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0" customFormat="1" ht="19.5" customHeight="1" x14ac:dyDescent="0.25"/>
    <row r="34" s="20" customFormat="1" ht="19.5" customHeight="1" x14ac:dyDescent="0.25"/>
    <row r="35" s="20" customFormat="1" ht="19.5" customHeight="1" x14ac:dyDescent="0.25"/>
    <row r="36" s="20" customFormat="1" ht="19.5" customHeight="1" x14ac:dyDescent="0.25"/>
    <row r="37" s="20" customFormat="1" ht="19.5" customHeight="1" x14ac:dyDescent="0.25"/>
    <row r="38" s="20" customFormat="1" ht="19.5" customHeight="1" x14ac:dyDescent="0.25"/>
    <row r="39" s="20" customFormat="1" ht="19.5" customHeight="1" x14ac:dyDescent="0.25"/>
    <row r="40" s="20" customFormat="1" ht="19.5" customHeight="1" x14ac:dyDescent="0.25"/>
    <row r="41" s="20" customFormat="1" ht="19.5" customHeight="1" x14ac:dyDescent="0.25"/>
    <row r="42" s="20" customFormat="1" ht="19.5" customHeight="1" x14ac:dyDescent="0.25"/>
    <row r="43" s="2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DD82-19F3-432C-92EF-6FEDD0B37A79}">
  <dimension ref="A1:M40"/>
  <sheetViews>
    <sheetView showGridLines="0" topLeftCell="A3" zoomScaleNormal="100" workbookViewId="0">
      <selection activeCell="C3" sqref="C3"/>
    </sheetView>
  </sheetViews>
  <sheetFormatPr defaultRowHeight="11.4" x14ac:dyDescent="0.2"/>
  <cols>
    <col min="1" max="1" width="2.125" style="5" customWidth="1"/>
    <col min="2" max="2" width="13.875" style="5" customWidth="1"/>
    <col min="3" max="3" width="11.75" style="5" customWidth="1"/>
    <col min="4" max="4" width="15.125" style="5" customWidth="1"/>
    <col min="5" max="5" width="11.875" style="5" customWidth="1"/>
    <col min="6" max="7" width="12.25" style="1" customWidth="1"/>
    <col min="8" max="8" width="9" style="1"/>
    <col min="9" max="9" width="32.875" style="1" customWidth="1"/>
    <col min="10" max="16384" width="9" style="1"/>
  </cols>
  <sheetData>
    <row r="1" spans="1:13" ht="15.6" x14ac:dyDescent="0.2">
      <c r="B1" s="6" t="s">
        <v>19</v>
      </c>
    </row>
    <row r="2" spans="1:13" x14ac:dyDescent="0.2">
      <c r="B2" s="1" t="s">
        <v>14</v>
      </c>
    </row>
    <row r="3" spans="1:13" x14ac:dyDescent="0.2">
      <c r="B3" s="1" t="s">
        <v>13</v>
      </c>
    </row>
    <row r="4" spans="1:13" ht="23.4" thickBot="1" x14ac:dyDescent="0.3">
      <c r="A4" s="1"/>
      <c r="B4" s="16" t="s">
        <v>4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15</v>
      </c>
      <c r="H4" s="7"/>
      <c r="I4" s="17" t="s">
        <v>5</v>
      </c>
      <c r="J4" s="18"/>
      <c r="K4" s="7"/>
      <c r="L4" s="7"/>
      <c r="M4" s="7"/>
    </row>
    <row r="5" spans="1:13" x14ac:dyDescent="0.2">
      <c r="A5" s="1"/>
      <c r="B5" s="3">
        <v>43101</v>
      </c>
      <c r="C5" s="4">
        <v>1450.8900149999999</v>
      </c>
      <c r="D5" s="4">
        <v>2823.81</v>
      </c>
      <c r="F5" s="5"/>
      <c r="G5" s="5"/>
      <c r="H5" s="7"/>
      <c r="I5" s="7"/>
      <c r="J5" s="7"/>
      <c r="K5" s="7"/>
      <c r="L5" s="7"/>
      <c r="M5" s="7"/>
    </row>
    <row r="6" spans="1:13" x14ac:dyDescent="0.2">
      <c r="A6" s="1"/>
      <c r="B6" s="3">
        <v>43132</v>
      </c>
      <c r="C6" s="4">
        <v>1512.4499510000001</v>
      </c>
      <c r="D6" s="4">
        <v>2713.83</v>
      </c>
      <c r="E6" s="2">
        <f>(C6-C5)/C5</f>
        <v>4.2429085157085537E-2</v>
      </c>
      <c r="F6" s="2">
        <f>(D6-D5)/D5</f>
        <v>-3.8947379604151844E-2</v>
      </c>
      <c r="G6" s="2">
        <f>E6-F6</f>
        <v>8.1376464761237388E-2</v>
      </c>
      <c r="H6" s="7"/>
      <c r="I6" s="9" t="s">
        <v>10</v>
      </c>
      <c r="J6" s="14">
        <f>_xlfn.COVARIANCE.S(E6:E40,F6:F40)</f>
        <v>3.2449148382307472E-3</v>
      </c>
      <c r="K6" s="7"/>
      <c r="L6" s="7" t="str">
        <f ca="1">_xlfn.FORMULATEXT(J6)</f>
        <v>=COVARIANCE.S(E6:E40,F6:F40)</v>
      </c>
      <c r="M6" s="7"/>
    </row>
    <row r="7" spans="1:13" x14ac:dyDescent="0.2">
      <c r="A7" s="1"/>
      <c r="B7" s="3">
        <v>43160</v>
      </c>
      <c r="C7" s="4">
        <v>1447.339966</v>
      </c>
      <c r="D7" s="4">
        <v>2640.87</v>
      </c>
      <c r="E7" s="2">
        <f t="shared" ref="E7:F40" si="0">(C7-C6)/C6</f>
        <v>-4.3049348480556797E-2</v>
      </c>
      <c r="F7" s="2">
        <f t="shared" si="0"/>
        <v>-2.6884513768364281E-2</v>
      </c>
      <c r="G7" s="2">
        <f t="shared" ref="G7:G40" si="1">E7-F7</f>
        <v>-1.6164834712192516E-2</v>
      </c>
      <c r="H7" s="7"/>
      <c r="I7" s="9" t="s">
        <v>11</v>
      </c>
      <c r="J7" s="14">
        <f>_xlfn.VAR.S(F6:F40)</f>
        <v>2.9673602467971596E-3</v>
      </c>
      <c r="K7" s="7"/>
      <c r="L7" s="7" t="str">
        <f ca="1">_xlfn.FORMULATEXT(J7)</f>
        <v>=VAR.S(F6:F40)</v>
      </c>
      <c r="M7" s="7"/>
    </row>
    <row r="8" spans="1:13" x14ac:dyDescent="0.2">
      <c r="A8" s="1"/>
      <c r="B8" s="3">
        <v>43191</v>
      </c>
      <c r="C8" s="4">
        <v>1566.130005</v>
      </c>
      <c r="D8" s="4">
        <v>2648.05</v>
      </c>
      <c r="E8" s="2">
        <f t="shared" si="0"/>
        <v>8.2074731431827253E-2</v>
      </c>
      <c r="F8" s="2">
        <f t="shared" si="0"/>
        <v>2.718801001185326E-3</v>
      </c>
      <c r="G8" s="2">
        <f t="shared" si="1"/>
        <v>7.935593043064193E-2</v>
      </c>
      <c r="H8" s="7"/>
      <c r="I8" s="9" t="s">
        <v>12</v>
      </c>
      <c r="J8" s="15">
        <f>J6/J7</f>
        <v>1.0935358596022065</v>
      </c>
      <c r="K8" s="7"/>
      <c r="L8" s="7" t="str">
        <f ca="1">_xlfn.FORMULATEXT(J8)</f>
        <v>=J6/J7</v>
      </c>
      <c r="M8" s="7"/>
    </row>
    <row r="9" spans="1:13" x14ac:dyDescent="0.2">
      <c r="A9" s="1"/>
      <c r="B9" s="3">
        <v>43221</v>
      </c>
      <c r="C9" s="4">
        <v>1629.619995</v>
      </c>
      <c r="D9" s="4">
        <v>2705.27</v>
      </c>
      <c r="E9" s="2">
        <f t="shared" si="0"/>
        <v>4.0539412307600886E-2</v>
      </c>
      <c r="F9" s="2">
        <f t="shared" si="0"/>
        <v>2.1608353316591378E-2</v>
      </c>
      <c r="G9" s="2">
        <f t="shared" si="1"/>
        <v>1.8931058991009508E-2</v>
      </c>
      <c r="H9" s="7"/>
      <c r="I9" s="1" t="s">
        <v>16</v>
      </c>
      <c r="J9" s="19">
        <f>AVERAGE(G6:G40)</f>
        <v>1.7388544893440411E-2</v>
      </c>
      <c r="K9" s="7"/>
      <c r="L9" s="7" t="str">
        <f ca="1">_xlfn.FORMULATEXT(J9)</f>
        <v>=AVERAGE(G6:G40)</v>
      </c>
      <c r="M9" s="7"/>
    </row>
    <row r="10" spans="1:13" x14ac:dyDescent="0.2">
      <c r="A10" s="1"/>
      <c r="B10" s="3">
        <v>43252</v>
      </c>
      <c r="C10" s="4">
        <v>1699.8000489999999</v>
      </c>
      <c r="D10" s="4">
        <v>2718.37</v>
      </c>
      <c r="E10" s="2">
        <f t="shared" si="0"/>
        <v>4.3065287745196038E-2</v>
      </c>
      <c r="F10" s="2">
        <f t="shared" si="0"/>
        <v>4.842400204046143E-3</v>
      </c>
      <c r="G10" s="2">
        <f t="shared" si="1"/>
        <v>3.8222887541149893E-2</v>
      </c>
      <c r="H10" s="7"/>
      <c r="I10" s="7" t="s">
        <v>18</v>
      </c>
      <c r="J10" s="19">
        <f>_xlfn.STDEV.S(G6:G40)</f>
        <v>6.4244132617805025E-2</v>
      </c>
      <c r="K10" s="10"/>
      <c r="L10" s="7" t="str">
        <f ca="1">_xlfn.FORMULATEXT(J10)</f>
        <v>=STDEV.S(G6:G40)</v>
      </c>
      <c r="M10" s="7"/>
    </row>
    <row r="11" spans="1:13" x14ac:dyDescent="0.2">
      <c r="A11" s="1"/>
      <c r="B11" s="3">
        <v>43282</v>
      </c>
      <c r="C11" s="4">
        <v>1777.4399410000001</v>
      </c>
      <c r="D11" s="4">
        <v>2816.29</v>
      </c>
      <c r="E11" s="2">
        <f t="shared" si="0"/>
        <v>4.5675897024285914E-2</v>
      </c>
      <c r="F11" s="2">
        <f t="shared" si="0"/>
        <v>3.6021586465418642E-2</v>
      </c>
      <c r="G11" s="2">
        <f t="shared" si="1"/>
        <v>9.6543105588672712E-3</v>
      </c>
      <c r="H11" s="7"/>
      <c r="I11" s="9"/>
      <c r="J11" s="9"/>
      <c r="K11" s="9"/>
      <c r="L11" s="7"/>
      <c r="M11" s="7"/>
    </row>
    <row r="12" spans="1:13" x14ac:dyDescent="0.2">
      <c r="A12" s="1"/>
      <c r="B12" s="3">
        <v>43313</v>
      </c>
      <c r="C12" s="4">
        <v>2012.709961</v>
      </c>
      <c r="D12" s="4">
        <v>2901.52</v>
      </c>
      <c r="E12" s="2">
        <f t="shared" si="0"/>
        <v>0.13236453990543015</v>
      </c>
      <c r="F12" s="2">
        <f t="shared" si="0"/>
        <v>3.0263218631603996E-2</v>
      </c>
      <c r="G12" s="2">
        <f t="shared" si="1"/>
        <v>0.10210132127382615</v>
      </c>
      <c r="H12" s="7"/>
      <c r="I12" s="9" t="s">
        <v>17</v>
      </c>
      <c r="J12" s="15">
        <f>J9/J10</f>
        <v>0.27066354832567602</v>
      </c>
      <c r="K12" s="9"/>
      <c r="L12" s="7" t="str">
        <f ca="1">_xlfn.FORMULATEXT(J12)</f>
        <v>=J9/J10</v>
      </c>
      <c r="M12" s="7"/>
    </row>
    <row r="13" spans="1:13" x14ac:dyDescent="0.2">
      <c r="A13" s="1"/>
      <c r="B13" s="3">
        <v>43344</v>
      </c>
      <c r="C13" s="4">
        <v>2003</v>
      </c>
      <c r="D13" s="4">
        <v>2913.98</v>
      </c>
      <c r="E13" s="2">
        <f t="shared" si="0"/>
        <v>-4.8243220275889622E-3</v>
      </c>
      <c r="F13" s="2">
        <f t="shared" si="0"/>
        <v>4.2943009181394707E-3</v>
      </c>
      <c r="G13" s="2">
        <f t="shared" si="1"/>
        <v>-9.1186229457284329E-3</v>
      </c>
      <c r="H13" s="7"/>
      <c r="L13" s="7"/>
      <c r="M13" s="7"/>
    </row>
    <row r="14" spans="1:13" x14ac:dyDescent="0.2">
      <c r="A14" s="1"/>
      <c r="B14" s="3">
        <v>43374</v>
      </c>
      <c r="C14" s="4">
        <v>1598.01001</v>
      </c>
      <c r="D14" s="4">
        <v>2711.74</v>
      </c>
      <c r="E14" s="2">
        <f t="shared" si="0"/>
        <v>-0.20219170743884177</v>
      </c>
      <c r="F14" s="2">
        <f t="shared" si="0"/>
        <v>-6.9403358979814631E-2</v>
      </c>
      <c r="G14" s="2">
        <f t="shared" si="1"/>
        <v>-0.13278834845902715</v>
      </c>
    </row>
    <row r="15" spans="1:13" x14ac:dyDescent="0.2">
      <c r="A15" s="1"/>
      <c r="B15" s="3">
        <v>43405</v>
      </c>
      <c r="C15" s="4">
        <v>1690.170044</v>
      </c>
      <c r="D15" s="4">
        <v>2760.17</v>
      </c>
      <c r="E15" s="2">
        <f t="shared" si="0"/>
        <v>5.7671750128774221E-2</v>
      </c>
      <c r="F15" s="2">
        <f t="shared" si="0"/>
        <v>1.7859381799140144E-2</v>
      </c>
      <c r="G15" s="2">
        <f t="shared" si="1"/>
        <v>3.9812368329634078E-2</v>
      </c>
    </row>
    <row r="16" spans="1:13" x14ac:dyDescent="0.2">
      <c r="A16" s="1"/>
      <c r="B16" s="3">
        <v>43435</v>
      </c>
      <c r="C16" s="4">
        <v>1501.969971</v>
      </c>
      <c r="D16" s="4">
        <v>2506.85</v>
      </c>
      <c r="E16" s="2">
        <f t="shared" si="0"/>
        <v>-0.11134978617571568</v>
      </c>
      <c r="F16" s="2">
        <f t="shared" si="0"/>
        <v>-9.1776955767217297E-2</v>
      </c>
      <c r="G16" s="2">
        <f t="shared" si="1"/>
        <v>-1.9572830408498387E-2</v>
      </c>
      <c r="M16" s="7"/>
    </row>
    <row r="17" spans="1:13" x14ac:dyDescent="0.2">
      <c r="A17" s="1"/>
      <c r="B17" s="3">
        <v>43466</v>
      </c>
      <c r="C17" s="4">
        <v>1718.7299800000001</v>
      </c>
      <c r="D17" s="4">
        <v>2704.1</v>
      </c>
      <c r="E17" s="2">
        <f t="shared" si="0"/>
        <v>0.14431713894764683</v>
      </c>
      <c r="F17" s="2">
        <f t="shared" si="0"/>
        <v>7.8684404731036967E-2</v>
      </c>
      <c r="G17" s="2">
        <f t="shared" si="1"/>
        <v>6.5632734216609867E-2</v>
      </c>
      <c r="M17" s="7"/>
    </row>
    <row r="18" spans="1:13" x14ac:dyDescent="0.2">
      <c r="A18" s="1"/>
      <c r="B18" s="3">
        <v>43497</v>
      </c>
      <c r="C18" s="4">
        <v>1639.829956</v>
      </c>
      <c r="D18" s="4">
        <v>2784.49</v>
      </c>
      <c r="E18" s="2">
        <f t="shared" si="0"/>
        <v>-4.5906003222216454E-2</v>
      </c>
      <c r="F18" s="2">
        <f t="shared" si="0"/>
        <v>2.9728930143115964E-2</v>
      </c>
      <c r="G18" s="2">
        <f t="shared" si="1"/>
        <v>-7.5634933365332419E-2</v>
      </c>
      <c r="H18" s="7"/>
      <c r="K18" s="9"/>
      <c r="L18" s="7"/>
      <c r="M18" s="7"/>
    </row>
    <row r="19" spans="1:13" x14ac:dyDescent="0.2">
      <c r="A19" s="1"/>
      <c r="B19" s="3">
        <v>43525</v>
      </c>
      <c r="C19" s="4">
        <v>1780.75</v>
      </c>
      <c r="D19" s="4">
        <v>2834.4</v>
      </c>
      <c r="E19" s="2">
        <f t="shared" si="0"/>
        <v>8.5935766378937864E-2</v>
      </c>
      <c r="F19" s="2">
        <f t="shared" si="0"/>
        <v>1.7924287751078408E-2</v>
      </c>
      <c r="G19" s="2">
        <f t="shared" si="1"/>
        <v>6.8011478627859459E-2</v>
      </c>
      <c r="H19" s="7"/>
      <c r="I19" s="11"/>
      <c r="J19" s="13"/>
      <c r="K19" s="11"/>
      <c r="L19" s="7"/>
      <c r="M19" s="7"/>
    </row>
    <row r="20" spans="1:13" x14ac:dyDescent="0.2">
      <c r="A20" s="1"/>
      <c r="B20" s="3">
        <v>43556</v>
      </c>
      <c r="C20" s="4">
        <v>1926.5200199999999</v>
      </c>
      <c r="D20" s="4">
        <v>2945.83</v>
      </c>
      <c r="E20" s="2">
        <f t="shared" si="0"/>
        <v>8.1858778604520524E-2</v>
      </c>
      <c r="F20" s="2">
        <f t="shared" si="0"/>
        <v>3.9313434942139368E-2</v>
      </c>
      <c r="G20" s="2">
        <f t="shared" si="1"/>
        <v>4.2545343662381156E-2</v>
      </c>
      <c r="H20" s="7"/>
      <c r="I20" s="7"/>
      <c r="J20" s="7"/>
      <c r="K20" s="7"/>
      <c r="L20" s="7"/>
      <c r="M20" s="7"/>
    </row>
    <row r="21" spans="1:13" x14ac:dyDescent="0.2">
      <c r="A21" s="1"/>
      <c r="B21" s="3">
        <v>43586</v>
      </c>
      <c r="C21" s="4">
        <v>1775.0699460000001</v>
      </c>
      <c r="D21" s="4">
        <v>2752.06</v>
      </c>
      <c r="E21" s="2">
        <f t="shared" si="0"/>
        <v>-7.8613288430815192E-2</v>
      </c>
      <c r="F21" s="2">
        <f t="shared" si="0"/>
        <v>-6.5777726481161508E-2</v>
      </c>
      <c r="G21" s="2">
        <f t="shared" si="1"/>
        <v>-1.2835561949653684E-2</v>
      </c>
      <c r="H21" s="7"/>
      <c r="J21" s="7"/>
      <c r="K21" s="7"/>
      <c r="L21" s="7"/>
      <c r="M21" s="7"/>
    </row>
    <row r="22" spans="1:13" x14ac:dyDescent="0.2">
      <c r="A22" s="1"/>
      <c r="B22" s="3">
        <v>43617</v>
      </c>
      <c r="C22" s="4">
        <v>1893.630005</v>
      </c>
      <c r="D22" s="4">
        <v>2941.76</v>
      </c>
      <c r="E22" s="2">
        <f t="shared" si="0"/>
        <v>6.6791767427062221E-2</v>
      </c>
      <c r="F22" s="2">
        <f t="shared" si="0"/>
        <v>6.8930183208215035E-2</v>
      </c>
      <c r="G22" s="2">
        <f t="shared" si="1"/>
        <v>-2.1384157811528137E-3</v>
      </c>
      <c r="H22" s="7"/>
      <c r="K22" s="7"/>
      <c r="L22" s="7"/>
      <c r="M22" s="7"/>
    </row>
    <row r="23" spans="1:13" x14ac:dyDescent="0.2">
      <c r="A23" s="1"/>
      <c r="B23" s="3">
        <v>43647</v>
      </c>
      <c r="C23" s="4">
        <v>1866.780029</v>
      </c>
      <c r="D23" s="4">
        <v>2980.38</v>
      </c>
      <c r="E23" s="2">
        <f t="shared" si="0"/>
        <v>-1.4179103588929438E-2</v>
      </c>
      <c r="F23" s="2">
        <f t="shared" si="0"/>
        <v>1.312819536603934E-2</v>
      </c>
      <c r="G23" s="2">
        <f t="shared" si="1"/>
        <v>-2.7307298954968778E-2</v>
      </c>
      <c r="H23" s="7"/>
      <c r="K23" s="7"/>
      <c r="L23" s="7"/>
      <c r="M23" s="7"/>
    </row>
    <row r="24" spans="1:13" x14ac:dyDescent="0.2">
      <c r="A24" s="1"/>
      <c r="B24" s="3">
        <v>43678</v>
      </c>
      <c r="C24" s="4">
        <v>1776.290039</v>
      </c>
      <c r="D24" s="4">
        <v>2926.46</v>
      </c>
      <c r="E24" s="2">
        <f t="shared" si="0"/>
        <v>-4.8473836549705253E-2</v>
      </c>
      <c r="F24" s="2">
        <f t="shared" si="0"/>
        <v>-1.8091652742267789E-2</v>
      </c>
      <c r="G24" s="2">
        <f t="shared" si="1"/>
        <v>-3.0382183807437464E-2</v>
      </c>
      <c r="H24" s="7"/>
      <c r="I24" s="7"/>
      <c r="J24" s="7"/>
      <c r="K24" s="7"/>
      <c r="L24" s="7"/>
      <c r="M24" s="7"/>
    </row>
    <row r="25" spans="1:13" ht="12" x14ac:dyDescent="0.25">
      <c r="A25" s="1"/>
      <c r="B25" s="3">
        <v>43709</v>
      </c>
      <c r="C25" s="4">
        <v>1735.910034</v>
      </c>
      <c r="D25" s="4">
        <v>2976.74</v>
      </c>
      <c r="E25" s="2">
        <f t="shared" si="0"/>
        <v>-2.2732776806389545E-2</v>
      </c>
      <c r="F25" s="2">
        <f t="shared" si="0"/>
        <v>1.7181167690656883E-2</v>
      </c>
      <c r="G25" s="2">
        <f t="shared" si="1"/>
        <v>-3.9913944497046425E-2</v>
      </c>
      <c r="H25" s="7"/>
      <c r="I25" s="8"/>
      <c r="J25" s="9"/>
      <c r="K25" s="9"/>
      <c r="L25" s="7"/>
      <c r="M25" s="7"/>
    </row>
    <row r="26" spans="1:13" x14ac:dyDescent="0.2">
      <c r="A26" s="1"/>
      <c r="B26" s="3">
        <v>43739</v>
      </c>
      <c r="C26" s="4">
        <v>1776.660034</v>
      </c>
      <c r="D26" s="4">
        <v>3037.56</v>
      </c>
      <c r="E26" s="2">
        <f t="shared" si="0"/>
        <v>2.3474718851702887E-2</v>
      </c>
      <c r="F26" s="2">
        <f t="shared" si="0"/>
        <v>2.0431747482144953E-2</v>
      </c>
      <c r="G26" s="2">
        <f t="shared" si="1"/>
        <v>3.0429713695579348E-3</v>
      </c>
      <c r="H26" s="7"/>
      <c r="I26" s="11"/>
      <c r="J26" s="12"/>
      <c r="K26" s="12"/>
      <c r="L26" s="7"/>
      <c r="M26" s="7"/>
    </row>
    <row r="27" spans="1:13" x14ac:dyDescent="0.2">
      <c r="A27" s="1"/>
      <c r="B27" s="3">
        <v>43770</v>
      </c>
      <c r="C27" s="4">
        <v>1800.8000489999999</v>
      </c>
      <c r="D27" s="4">
        <v>3140.98</v>
      </c>
      <c r="E27" s="2">
        <f t="shared" si="0"/>
        <v>1.3587301193268102E-2</v>
      </c>
      <c r="F27" s="2">
        <f t="shared" si="0"/>
        <v>3.4047064090915104E-2</v>
      </c>
      <c r="G27" s="2">
        <f t="shared" si="1"/>
        <v>-2.0459762897647001E-2</v>
      </c>
      <c r="H27" s="7"/>
      <c r="L27" s="7"/>
      <c r="M27" s="7"/>
    </row>
    <row r="28" spans="1:13" x14ac:dyDescent="0.2">
      <c r="A28" s="1"/>
      <c r="B28" s="3">
        <v>43800</v>
      </c>
      <c r="C28" s="4">
        <v>1847.839966</v>
      </c>
      <c r="D28" s="4">
        <v>3230.78</v>
      </c>
      <c r="E28" s="2">
        <f t="shared" si="0"/>
        <v>2.6121676876964622E-2</v>
      </c>
      <c r="F28" s="2">
        <f t="shared" si="0"/>
        <v>2.8589803182446302E-2</v>
      </c>
      <c r="G28" s="2">
        <f t="shared" si="1"/>
        <v>-2.4681263054816792E-3</v>
      </c>
      <c r="H28" s="7"/>
      <c r="L28" s="7"/>
      <c r="M28" s="7"/>
    </row>
    <row r="29" spans="1:13" x14ac:dyDescent="0.2">
      <c r="A29" s="1"/>
      <c r="B29" s="3">
        <v>43831</v>
      </c>
      <c r="C29" s="4">
        <v>2008.719971</v>
      </c>
      <c r="D29" s="4">
        <v>3225.52</v>
      </c>
      <c r="E29" s="2">
        <f t="shared" si="0"/>
        <v>8.7063819356746175E-2</v>
      </c>
      <c r="F29" s="2">
        <f t="shared" si="0"/>
        <v>-1.6280898111292685E-3</v>
      </c>
      <c r="G29" s="2">
        <f t="shared" si="1"/>
        <v>8.8691909167875449E-2</v>
      </c>
      <c r="H29" s="7"/>
      <c r="I29" s="11"/>
      <c r="J29" s="11"/>
      <c r="K29" s="11"/>
      <c r="L29" s="7"/>
      <c r="M29" s="7"/>
    </row>
    <row r="30" spans="1:13" x14ac:dyDescent="0.2">
      <c r="A30" s="1"/>
      <c r="B30" s="3">
        <v>43862</v>
      </c>
      <c r="C30" s="4">
        <v>1883.75</v>
      </c>
      <c r="D30" s="4">
        <v>2954.22</v>
      </c>
      <c r="E30" s="2">
        <f t="shared" si="0"/>
        <v>-6.2213734519593715E-2</v>
      </c>
      <c r="F30" s="2">
        <f t="shared" si="0"/>
        <v>-8.4110469009648109E-2</v>
      </c>
      <c r="G30" s="2">
        <f t="shared" si="1"/>
        <v>2.1896734490054394E-2</v>
      </c>
      <c r="H30" s="7"/>
      <c r="I30" s="11"/>
      <c r="J30" s="11"/>
      <c r="K30" s="11"/>
      <c r="L30" s="7"/>
      <c r="M30" s="7"/>
    </row>
    <row r="31" spans="1:13" x14ac:dyDescent="0.2">
      <c r="A31" s="1"/>
      <c r="B31" s="3">
        <v>43891</v>
      </c>
      <c r="C31" s="4">
        <v>1949.719971</v>
      </c>
      <c r="D31" s="4">
        <v>2584.59</v>
      </c>
      <c r="E31" s="2">
        <f t="shared" si="0"/>
        <v>3.5020555275381546E-2</v>
      </c>
      <c r="F31" s="2">
        <f t="shared" si="0"/>
        <v>-0.12511932083595659</v>
      </c>
      <c r="G31" s="2">
        <f t="shared" si="1"/>
        <v>0.16013987611133812</v>
      </c>
      <c r="H31" s="7"/>
      <c r="I31" s="7"/>
      <c r="J31" s="7"/>
      <c r="K31" s="7"/>
      <c r="L31" s="7"/>
      <c r="M31" s="7"/>
    </row>
    <row r="32" spans="1:13" x14ac:dyDescent="0.2">
      <c r="A32" s="1"/>
      <c r="B32" s="3">
        <v>43922</v>
      </c>
      <c r="C32" s="4">
        <v>2474</v>
      </c>
      <c r="D32" s="4">
        <v>2912.43</v>
      </c>
      <c r="E32" s="2">
        <f t="shared" si="0"/>
        <v>0.26890016863862753</v>
      </c>
      <c r="F32" s="2">
        <f t="shared" si="0"/>
        <v>0.12684410293315368</v>
      </c>
      <c r="G32" s="2">
        <f t="shared" si="1"/>
        <v>0.14205606570547386</v>
      </c>
      <c r="H32" s="7"/>
      <c r="I32" s="7"/>
      <c r="J32" s="7"/>
      <c r="K32" s="7"/>
      <c r="L32" s="7"/>
      <c r="M32" s="7"/>
    </row>
    <row r="33" spans="1:13" x14ac:dyDescent="0.2">
      <c r="A33" s="1"/>
      <c r="B33" s="3">
        <v>43952</v>
      </c>
      <c r="C33" s="4">
        <v>2442.3701169999999</v>
      </c>
      <c r="D33" s="4">
        <v>3044.31</v>
      </c>
      <c r="E33" s="2">
        <f t="shared" si="0"/>
        <v>-1.2784916329830261E-2</v>
      </c>
      <c r="F33" s="2">
        <f t="shared" si="0"/>
        <v>4.5281775012618368E-2</v>
      </c>
      <c r="G33" s="2">
        <f t="shared" si="1"/>
        <v>-5.8066691342448629E-2</v>
      </c>
      <c r="H33" s="7"/>
      <c r="I33" s="7"/>
      <c r="J33" s="7"/>
      <c r="K33" s="7"/>
      <c r="L33" s="7"/>
      <c r="M33" s="7"/>
    </row>
    <row r="34" spans="1:13" x14ac:dyDescent="0.2">
      <c r="A34" s="1"/>
      <c r="B34" s="3">
        <v>43983</v>
      </c>
      <c r="C34" s="4">
        <v>2758.820068</v>
      </c>
      <c r="D34" s="4">
        <v>3100.29</v>
      </c>
      <c r="E34" s="2">
        <f t="shared" si="0"/>
        <v>0.12956674698783996</v>
      </c>
      <c r="F34" s="2">
        <f t="shared" si="0"/>
        <v>1.838840328350267E-2</v>
      </c>
      <c r="G34" s="2">
        <f t="shared" si="1"/>
        <v>0.1111783437043373</v>
      </c>
      <c r="H34" s="7"/>
      <c r="I34" s="7"/>
      <c r="J34" s="7"/>
      <c r="K34" s="7"/>
      <c r="L34" s="7"/>
      <c r="M34" s="7"/>
    </row>
    <row r="35" spans="1:13" x14ac:dyDescent="0.2">
      <c r="A35" s="1"/>
      <c r="B35" s="3">
        <v>44013</v>
      </c>
      <c r="C35" s="4">
        <v>3164.679932</v>
      </c>
      <c r="D35" s="4">
        <v>3271.12</v>
      </c>
      <c r="E35" s="2">
        <f t="shared" si="0"/>
        <v>0.14711356811835399</v>
      </c>
      <c r="F35" s="2">
        <f t="shared" si="0"/>
        <v>5.5101296975444213E-2</v>
      </c>
      <c r="G35" s="2">
        <f t="shared" si="1"/>
        <v>9.2012271142909774E-2</v>
      </c>
      <c r="H35" s="7"/>
      <c r="I35" s="7"/>
      <c r="J35" s="7"/>
      <c r="K35" s="7"/>
      <c r="L35" s="7"/>
      <c r="M35" s="7"/>
    </row>
    <row r="36" spans="1:13" x14ac:dyDescent="0.2">
      <c r="A36" s="1"/>
      <c r="B36" s="3">
        <v>44044</v>
      </c>
      <c r="C36" s="4">
        <v>3450.959961</v>
      </c>
      <c r="D36" s="4">
        <v>3500.31</v>
      </c>
      <c r="E36" s="2">
        <f t="shared" si="0"/>
        <v>9.0460973985156873E-2</v>
      </c>
      <c r="F36" s="2">
        <f t="shared" si="0"/>
        <v>7.0064687324219249E-2</v>
      </c>
      <c r="G36" s="2">
        <f t="shared" si="1"/>
        <v>2.0396286660937624E-2</v>
      </c>
      <c r="H36" s="7"/>
      <c r="I36" s="7"/>
      <c r="J36" s="7"/>
      <c r="K36" s="7"/>
      <c r="L36" s="7"/>
      <c r="M36" s="7"/>
    </row>
    <row r="37" spans="1:13" x14ac:dyDescent="0.2">
      <c r="A37" s="1"/>
      <c r="B37" s="3">
        <v>44075</v>
      </c>
      <c r="C37" s="4">
        <v>3148.7299800000001</v>
      </c>
      <c r="D37" s="4">
        <v>3363</v>
      </c>
      <c r="E37" s="2">
        <f t="shared" si="0"/>
        <v>-8.7578524357153492E-2</v>
      </c>
      <c r="F37" s="2">
        <f t="shared" si="0"/>
        <v>-3.9227954095494386E-2</v>
      </c>
      <c r="G37" s="2">
        <f t="shared" si="1"/>
        <v>-4.8350570261659107E-2</v>
      </c>
      <c r="H37" s="7"/>
      <c r="I37" s="7"/>
      <c r="J37" s="7"/>
      <c r="K37" s="7"/>
      <c r="L37" s="7"/>
      <c r="M37" s="7"/>
    </row>
    <row r="38" spans="1:13" x14ac:dyDescent="0.2">
      <c r="A38" s="1"/>
      <c r="B38" s="3">
        <v>44105</v>
      </c>
      <c r="C38" s="4">
        <v>3036.1499020000001</v>
      </c>
      <c r="D38" s="4">
        <v>3269.96</v>
      </c>
      <c r="E38" s="2">
        <f t="shared" si="0"/>
        <v>-3.575412268282209E-2</v>
      </c>
      <c r="F38" s="2">
        <f t="shared" si="0"/>
        <v>-2.766577460600653E-2</v>
      </c>
      <c r="G38" s="2">
        <f t="shared" si="1"/>
        <v>-8.0883480768155595E-3</v>
      </c>
    </row>
    <row r="39" spans="1:13" x14ac:dyDescent="0.2">
      <c r="A39" s="1"/>
      <c r="B39" s="3">
        <v>44136</v>
      </c>
      <c r="C39" s="4">
        <v>3168.040039</v>
      </c>
      <c r="D39" s="4">
        <v>3621.63</v>
      </c>
      <c r="E39" s="2">
        <f t="shared" si="0"/>
        <v>4.3439929271318262E-2</v>
      </c>
      <c r="F39" s="2">
        <f t="shared" si="0"/>
        <v>0.10754565805086302</v>
      </c>
      <c r="G39" s="2">
        <f t="shared" si="1"/>
        <v>-6.4105728779544763E-2</v>
      </c>
    </row>
    <row r="40" spans="1:13" x14ac:dyDescent="0.2">
      <c r="A40" s="1"/>
      <c r="B40" s="3">
        <v>44166</v>
      </c>
      <c r="C40" s="4">
        <v>3256.929932</v>
      </c>
      <c r="D40" s="4">
        <v>3756.07</v>
      </c>
      <c r="E40" s="2">
        <f t="shared" si="0"/>
        <v>2.8058323728780383E-2</v>
      </c>
      <c r="F40" s="2">
        <f t="shared" si="0"/>
        <v>3.7121406659432372E-2</v>
      </c>
      <c r="G40" s="2">
        <f t="shared" si="1"/>
        <v>-9.0630829306519896E-3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A6B2-6E96-4BCC-AB57-1556A8D3C726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3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Information Ratio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2023-03-30T08:10:56Z</dcterms:modified>
</cp:coreProperties>
</file>