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5" documentId="13_ncr:1_{8543DAC1-AF67-4ED3-BFE2-335EFA5BA001}" xr6:coauthVersionLast="47" xr6:coauthVersionMax="47" xr10:uidLastSave="{BA2A0C33-C7F6-43A2-82CE-9BF04E2F792B}"/>
  <bookViews>
    <workbookView minimized="1" xWindow="1536" yWindow="1224" windowWidth="10236" windowHeight="11736" xr2:uid="{00000000-000D-0000-FFFF-FFFF00000000}"/>
  </bookViews>
  <sheets>
    <sheet name="Cover Page" sheetId="2" r:id="rId1"/>
    <sheet name="Macaulay Duration (Example 1)" sheetId="3" r:id="rId2"/>
    <sheet name="Macaulay Duration (Example 2)" sheetId="4" r:id="rId3"/>
    <sheet name="Save 60%" sheetId="5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E16" i="4"/>
  <c r="E32" i="3"/>
  <c r="C8" i="3" l="1"/>
  <c r="C28" i="3" s="1"/>
  <c r="E15" i="3"/>
  <c r="C27" i="3" l="1"/>
  <c r="C20" i="3"/>
  <c r="C23" i="3"/>
  <c r="C25" i="3"/>
  <c r="C21" i="3"/>
  <c r="C19" i="3"/>
  <c r="C22" i="3"/>
  <c r="C24" i="3"/>
  <c r="C26" i="3"/>
  <c r="C15" i="3"/>
  <c r="D28" i="3" s="1"/>
  <c r="E28" i="3" s="1"/>
  <c r="F28" i="3" s="1"/>
  <c r="D21" i="3" l="1"/>
  <c r="E21" i="3" s="1"/>
  <c r="F21" i="3" s="1"/>
  <c r="D19" i="3"/>
  <c r="D22" i="3"/>
  <c r="E22" i="3" s="1"/>
  <c r="F22" i="3" s="1"/>
  <c r="D20" i="3"/>
  <c r="E20" i="3" s="1"/>
  <c r="F20" i="3" s="1"/>
  <c r="D25" i="3"/>
  <c r="E25" i="3" s="1"/>
  <c r="F25" i="3" s="1"/>
  <c r="D23" i="3"/>
  <c r="E23" i="3" s="1"/>
  <c r="F23" i="3" s="1"/>
  <c r="D27" i="3"/>
  <c r="E27" i="3" s="1"/>
  <c r="F27" i="3" s="1"/>
  <c r="D26" i="3"/>
  <c r="E26" i="3" s="1"/>
  <c r="F26" i="3" s="1"/>
  <c r="D24" i="3"/>
  <c r="E24" i="3" s="1"/>
  <c r="F24" i="3" s="1"/>
  <c r="E19" i="3" l="1"/>
  <c r="D29" i="3"/>
  <c r="F19" i="3" l="1"/>
  <c r="F29" i="3" s="1"/>
  <c r="C32" i="3" s="1"/>
  <c r="E29" i="3"/>
</calcChain>
</file>

<file path=xl/sharedStrings.xml><?xml version="1.0" encoding="utf-8"?>
<sst xmlns="http://schemas.openxmlformats.org/spreadsheetml/2006/main" count="34" uniqueCount="27">
  <si>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</si>
  <si>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</si>
  <si>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</si>
  <si>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</si>
  <si>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</si>
  <si>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</si>
  <si>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</si>
  <si>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Yield-To-Maturity</t>
  </si>
  <si>
    <t>Coupons Per Year</t>
  </si>
  <si>
    <t xml:space="preserve">Face Value </t>
  </si>
  <si>
    <t xml:space="preserve">Bond Price </t>
  </si>
  <si>
    <t xml:space="preserve">Annual Coupon Rate  </t>
  </si>
  <si>
    <t xml:space="preserve">Coupon Payment </t>
  </si>
  <si>
    <t xml:space="preserve">Number of Years to Maturity </t>
  </si>
  <si>
    <t>Period</t>
  </si>
  <si>
    <t>Present Value</t>
  </si>
  <si>
    <t>Cash Flow</t>
  </si>
  <si>
    <t>Weight</t>
  </si>
  <si>
    <t>Time * Weight</t>
  </si>
  <si>
    <t>Macaulay Duration</t>
  </si>
  <si>
    <t>Macaulay Duration (Example 1)</t>
  </si>
  <si>
    <t>Settlement Date</t>
  </si>
  <si>
    <t>Maturity Date</t>
  </si>
  <si>
    <t>Face Value</t>
  </si>
  <si>
    <t>Macaulay Duration (Example 2)</t>
  </si>
  <si>
    <t xml:space="preserve">The Macaulay duration indicates how much time it takes for an investor to recover the invested money in the bond through coupons and principal repayment. 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</si>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</sst>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"/>
    <numFmt numFmtId="166" formatCode="#,##0.0000"/>
  </numFmts>
  <fonts count="24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sz val="11"/>
      <color theme="1"/>
      <name val="Arial Narrow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</cellStyleXfs>
  <cellXfs count="51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4" fillId="2" borderId="7" xfId="4" applyFont="1" applyFill="1" applyBorder="1"/>
    <xf numFmtId="0" fontId="15" fillId="2" borderId="0" xfId="4" applyFont="1" applyFill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16" fillId="2" borderId="0" xfId="2" applyFont="1" applyFill="1" applyAlignment="1">
      <alignment horizontal="left" vertical="center"/>
    </xf>
    <xf numFmtId="0" fontId="14" fillId="2" borderId="0" xfId="4" applyFont="1" applyFill="1" applyAlignment="1">
      <alignment horizontal="right"/>
    </xf>
    <xf numFmtId="8" fontId="12" fillId="2" borderId="0" xfId="4" applyNumberFormat="1" applyFont="1" applyFill="1" applyAlignment="1">
      <alignment horizontal="right" wrapText="1"/>
    </xf>
    <xf numFmtId="9" fontId="14" fillId="2" borderId="0" xfId="4" applyNumberFormat="1" applyFont="1" applyFill="1" applyAlignment="1">
      <alignment horizontal="right"/>
    </xf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8" fontId="14" fillId="2" borderId="0" xfId="4" applyNumberFormat="1" applyFont="1" applyFill="1" applyAlignment="1">
      <alignment horizontal="right"/>
    </xf>
    <xf numFmtId="164" fontId="19" fillId="3" borderId="8" xfId="8" applyNumberFormat="1" applyFont="1" applyFill="1" applyBorder="1"/>
    <xf numFmtId="9" fontId="14" fillId="2" borderId="7" xfId="9" applyFont="1" applyFill="1" applyBorder="1" applyAlignment="1">
      <alignment horizontal="center" vertical="center"/>
    </xf>
    <xf numFmtId="0" fontId="14" fillId="2" borderId="0" xfId="4" applyFont="1" applyFill="1" applyAlignment="1">
      <alignment horizontal="center" vertical="center"/>
    </xf>
    <xf numFmtId="8" fontId="14" fillId="2" borderId="0" xfId="4" applyNumberFormat="1" applyFont="1" applyFill="1" applyAlignment="1">
      <alignment horizontal="center" vertical="center"/>
    </xf>
    <xf numFmtId="14" fontId="14" fillId="2" borderId="0" xfId="4" applyNumberFormat="1" applyFont="1" applyFill="1"/>
    <xf numFmtId="165" fontId="14" fillId="2" borderId="0" xfId="4" applyNumberFormat="1" applyFont="1" applyFill="1" applyAlignment="1">
      <alignment horizontal="center" vertical="center"/>
    </xf>
    <xf numFmtId="8" fontId="14" fillId="2" borderId="9" xfId="4" applyNumberFormat="1" applyFont="1" applyFill="1" applyBorder="1" applyAlignment="1">
      <alignment horizontal="center" vertical="center"/>
    </xf>
    <xf numFmtId="165" fontId="14" fillId="2" borderId="9" xfId="4" applyNumberFormat="1" applyFont="1" applyFill="1" applyBorder="1" applyAlignment="1">
      <alignment horizontal="center" vertical="center"/>
    </xf>
    <xf numFmtId="0" fontId="14" fillId="2" borderId="9" xfId="4" applyFont="1" applyFill="1" applyBorder="1" applyAlignment="1">
      <alignment horizontal="center" vertical="center"/>
    </xf>
    <xf numFmtId="4" fontId="14" fillId="2" borderId="0" xfId="4" applyNumberFormat="1" applyFont="1" applyFill="1" applyAlignment="1">
      <alignment horizontal="center" vertical="center"/>
    </xf>
    <xf numFmtId="166" fontId="14" fillId="2" borderId="0" xfId="4" applyNumberFormat="1" applyFont="1" applyFill="1" applyAlignment="1">
      <alignment horizontal="center" vertical="center"/>
    </xf>
    <xf numFmtId="166" fontId="19" fillId="3" borderId="8" xfId="8" applyNumberFormat="1" applyFont="1" applyFill="1" applyBorder="1"/>
    <xf numFmtId="10" fontId="14" fillId="2" borderId="0" xfId="4" applyNumberFormat="1" applyFont="1" applyFill="1" applyAlignment="1">
      <alignment horizontal="right"/>
    </xf>
    <xf numFmtId="6" fontId="14" fillId="2" borderId="0" xfId="4" applyNumberFormat="1" applyFont="1" applyFill="1"/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7" fillId="4" borderId="0" xfId="2" applyFont="1" applyFill="1" applyProtection="1">
      <protection locked="0"/>
    </xf>
    <xf numFmtId="0" fontId="5" fillId="4" borderId="3" xfId="2" applyFont="1" applyFill="1" applyBorder="1" applyProtection="1">
      <protection locked="0"/>
    </xf>
    <xf numFmtId="0" fontId="5" fillId="4" borderId="3" xfId="2" applyFont="1" applyFill="1" applyBorder="1"/>
    <xf numFmtId="0" fontId="5" fillId="4" borderId="1" xfId="2" applyFont="1" applyFill="1" applyBorder="1"/>
    <xf numFmtId="0" fontId="21" fillId="4" borderId="0" xfId="2" applyFont="1" applyFill="1"/>
    <xf numFmtId="0" fontId="5" fillId="4" borderId="5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0" fillId="4" borderId="0" xfId="0" applyFill="1"/>
    <xf numFmtId="0" fontId="23" fillId="4" borderId="0" xfId="2" applyFont="1" applyFill="1"/>
    <xf numFmtId="0" fontId="22" fillId="4" borderId="6" xfId="2" applyFont="1" applyFill="1" applyBorder="1" applyAlignment="1">
      <alignment horizontal="left" vertical="center" wrapText="1"/>
    </xf>
    <xf numFmtId="0" fontId="22" fillId="4" borderId="0" xfId="2" applyFont="1" applyFill="1" applyAlignment="1">
      <alignment horizontal="left" vertical="center" wrapText="1"/>
    </xf>
    <xf numFmtId="0" fontId="22" fillId="4" borderId="1" xfId="2" applyFont="1" applyFill="1" applyBorder="1" applyAlignment="1">
      <alignment horizontal="left" vertical="center" wrapText="1"/>
    </xf>
    <xf numFmtId="0" fontId="22" fillId="4" borderId="2" xfId="2" applyFont="1" applyFill="1" applyBorder="1" applyAlignment="1">
      <alignment horizontal="left" vertical="center" wrapText="1"/>
    </xf>
    <xf numFmtId="0" fontId="22" fillId="4" borderId="3" xfId="2" applyFont="1" applyFill="1" applyBorder="1" applyAlignment="1">
      <alignment horizontal="left" vertical="center" wrapText="1"/>
    </xf>
    <xf numFmtId="0" fontId="22" fillId="4" borderId="4" xfId="2" applyFont="1" applyFill="1" applyBorder="1" applyAlignment="1">
      <alignment horizontal="left" vertical="center" wrapText="1"/>
    </xf>
  </cellXfs>
  <cellStyles count="10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Percent" xfId="9" builtinId="5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7F5B23-1BEC-4AF9-891B-0ED4814D3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7DC8660-F160-4770-B9B9-C99B18D8FA31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65316</xdr:colOff>
      <xdr:row>25</xdr:row>
      <xdr:rowOff>0</xdr:rowOff>
    </xdr:from>
    <xdr:to>
      <xdr:col>2</xdr:col>
      <xdr:colOff>1542102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E2D79F1-27FC-411F-8B92-91B65FAAE9AE}"/>
            </a:ext>
          </a:extLst>
        </xdr:cNvPr>
        <xdr:cNvSpPr/>
      </xdr:nvSpPr>
      <xdr:spPr>
        <a:xfrm>
          <a:off x="1567545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14</xdr:row>
      <xdr:rowOff>81915</xdr:rowOff>
    </xdr:from>
    <xdr:to>
      <xdr:col>3</xdr:col>
      <xdr:colOff>603884</xdr:colOff>
      <xdr:row>14</xdr:row>
      <xdr:rowOff>81915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26211C0-A937-453F-9F33-7F335A981363}"/>
            </a:ext>
          </a:extLst>
        </xdr:cNvPr>
        <xdr:cNvCxnSpPr/>
      </xdr:nvCxnSpPr>
      <xdr:spPr>
        <a:xfrm flipH="1">
          <a:off x="2571750" y="4339590"/>
          <a:ext cx="5181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190500</xdr:colOff>
      <xdr:row>14</xdr:row>
      <xdr:rowOff>8572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B2E2465-FD08-45F4-9F05-017C2BEFDF63}"/>
            </a:ext>
          </a:extLst>
        </xdr:cNvPr>
        <xdr:cNvSpPr txBox="1"/>
      </xdr:nvSpPr>
      <xdr:spPr>
        <a:xfrm>
          <a:off x="7277100" y="426624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53340</xdr:colOff>
      <xdr:row>31</xdr:row>
      <xdr:rowOff>78105</xdr:rowOff>
    </xdr:from>
    <xdr:to>
      <xdr:col>3</xdr:col>
      <xdr:colOff>575309</xdr:colOff>
      <xdr:row>31</xdr:row>
      <xdr:rowOff>78105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EFC0CD5F-8204-4235-98A7-FBF34C4E442F}"/>
            </a:ext>
          </a:extLst>
        </xdr:cNvPr>
        <xdr:cNvCxnSpPr/>
      </xdr:nvCxnSpPr>
      <xdr:spPr>
        <a:xfrm flipH="1">
          <a:off x="2529840" y="4631055"/>
          <a:ext cx="52196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14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377D62-646E-49A8-8D11-58FFD64C547E}"/>
            </a:ext>
          </a:extLst>
        </xdr:cNvPr>
        <xdr:cNvSpPr txBox="1"/>
      </xdr:nvSpPr>
      <xdr:spPr>
        <a:xfrm>
          <a:off x="7343775" y="211550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53340</xdr:colOff>
      <xdr:row>15</xdr:row>
      <xdr:rowOff>78105</xdr:rowOff>
    </xdr:from>
    <xdr:to>
      <xdr:col>3</xdr:col>
      <xdr:colOff>575309</xdr:colOff>
      <xdr:row>15</xdr:row>
      <xdr:rowOff>78105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EDA4C4F7-E50F-4B1B-B4A3-F4BD16C9A5C9}"/>
            </a:ext>
          </a:extLst>
        </xdr:cNvPr>
        <xdr:cNvCxnSpPr/>
      </xdr:nvCxnSpPr>
      <xdr:spPr>
        <a:xfrm flipH="1">
          <a:off x="2533650" y="4631055"/>
          <a:ext cx="5181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1BF00-F56E-4FD9-A9DA-3E25166FC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K30" sqref="K30"/>
    </sheetView>
  </sheetViews>
  <sheetFormatPr defaultColWidth="10.25" defaultRowHeight="13.8" x14ac:dyDescent="0.25"/>
  <cols>
    <col min="1" max="2" width="12.375" style="30" customWidth="1"/>
    <col min="3" max="3" width="37.25" style="30" customWidth="1"/>
    <col min="4" max="22" width="12.375" style="30" customWidth="1"/>
    <col min="23" max="25" width="10.25" style="30"/>
    <col min="26" max="26" width="10.25" style="30" customWidth="1"/>
    <col min="27" max="16384" width="10.25" style="30"/>
  </cols>
  <sheetData>
    <row r="1" spans="1:16" ht="19.5" customHeight="1" x14ac:dyDescent="0.25"/>
    <row r="2" spans="1:16" ht="19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9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9.5" customHeight="1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9.5" customHeight="1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9.5" customHeight="1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ht="19.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9.5" customHeight="1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9.5" customHeight="1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24.6" x14ac:dyDescent="0.4">
      <c r="A10" s="31"/>
      <c r="B10" s="32"/>
      <c r="C10" s="33" t="s">
        <v>19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O10" s="32"/>
      <c r="P10" s="32"/>
    </row>
    <row r="11" spans="1:16" ht="19.5" customHeight="1" x14ac:dyDescent="0.25">
      <c r="A11" s="31"/>
      <c r="B11" s="32"/>
      <c r="C11" s="34"/>
      <c r="D11" s="35"/>
      <c r="E11" s="35"/>
      <c r="F11" s="35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9.5" customHeight="1" x14ac:dyDescent="0.3">
      <c r="A12" s="31"/>
      <c r="B12" s="36"/>
      <c r="C12" s="37" t="s">
        <v>2</v>
      </c>
      <c r="D12" s="32"/>
      <c r="E12" s="32"/>
      <c r="F12" s="36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9.5" customHeight="1" x14ac:dyDescent="0.25">
      <c r="A13" s="31"/>
      <c r="B13" s="36"/>
      <c r="C13" s="45" t="s">
        <v>25</v>
      </c>
      <c r="D13" s="46"/>
      <c r="E13" s="46"/>
      <c r="F13" s="47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9.5" customHeight="1" x14ac:dyDescent="0.25">
      <c r="A14" s="31"/>
      <c r="B14" s="36"/>
      <c r="C14" s="45"/>
      <c r="D14" s="46"/>
      <c r="E14" s="46"/>
      <c r="F14" s="47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9.5" customHeight="1" x14ac:dyDescent="0.25">
      <c r="A15" s="31"/>
      <c r="B15" s="36"/>
      <c r="C15" s="48"/>
      <c r="D15" s="49"/>
      <c r="E15" s="49"/>
      <c r="F15" s="50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9.5" customHeight="1" x14ac:dyDescent="0.25">
      <c r="A16" s="31"/>
      <c r="B16" s="32"/>
      <c r="C16" s="38"/>
      <c r="D16" s="38"/>
      <c r="E16" s="38"/>
      <c r="F16" s="38"/>
      <c r="G16" s="35"/>
      <c r="H16" s="35"/>
      <c r="I16" s="35"/>
      <c r="J16" s="35"/>
      <c r="K16" s="35"/>
      <c r="L16" s="35"/>
      <c r="M16" s="35"/>
      <c r="N16" s="35"/>
      <c r="O16" s="32"/>
      <c r="P16" s="32"/>
    </row>
    <row r="17" spans="1:16" ht="19.5" customHeight="1" x14ac:dyDescent="0.25">
      <c r="A17" s="31"/>
      <c r="B17" s="32"/>
      <c r="C17" s="39" t="s">
        <v>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 t="s">
        <v>0</v>
      </c>
      <c r="O17" s="32"/>
      <c r="P17" s="32"/>
    </row>
    <row r="18" spans="1:16" ht="19.5" customHeight="1" x14ac:dyDescent="0.25">
      <c r="A18" s="31"/>
      <c r="B18" s="32"/>
      <c r="C18" s="39" t="s">
        <v>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2"/>
      <c r="O18" s="32"/>
      <c r="P18" s="32"/>
    </row>
    <row r="19" spans="1:16" ht="19.5" customHeight="1" x14ac:dyDescent="0.25">
      <c r="A19" s="31"/>
      <c r="B19" s="32"/>
      <c r="C19" s="4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2"/>
      <c r="O19" s="32"/>
      <c r="P19" s="32"/>
    </row>
    <row r="20" spans="1:16" ht="19.5" customHeight="1" x14ac:dyDescent="0.25">
      <c r="A20" s="31"/>
      <c r="B20" s="32"/>
      <c r="C20" s="39" t="s">
        <v>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2"/>
      <c r="O20" s="32"/>
      <c r="P20" s="32"/>
    </row>
    <row r="21" spans="1:16" ht="19.5" customHeight="1" x14ac:dyDescent="0.25">
      <c r="A21" s="31"/>
      <c r="B21" s="32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2"/>
      <c r="O21" s="32"/>
      <c r="P21" s="32"/>
    </row>
    <row r="22" spans="1:16" ht="19.5" customHeight="1" x14ac:dyDescent="0.25">
      <c r="A22" s="31"/>
      <c r="B22" s="3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2"/>
      <c r="O22" s="32"/>
      <c r="P22" s="32"/>
    </row>
    <row r="23" spans="1:16" ht="19.5" customHeight="1" x14ac:dyDescent="0.25">
      <c r="A23" s="31"/>
      <c r="B23" s="3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2"/>
      <c r="O23" s="32"/>
      <c r="P23" s="32"/>
    </row>
    <row r="24" spans="1:16" ht="19.5" customHeight="1" x14ac:dyDescent="0.4">
      <c r="A24" s="31"/>
      <c r="B24" s="32"/>
      <c r="C24" s="44" t="s">
        <v>26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2"/>
      <c r="O24" s="32"/>
      <c r="P24" s="32"/>
    </row>
    <row r="25" spans="1:16" ht="19.5" customHeight="1" x14ac:dyDescent="0.25">
      <c r="A25" s="31"/>
      <c r="B25" s="3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2"/>
      <c r="O25" s="32"/>
      <c r="P25" s="32"/>
    </row>
    <row r="26" spans="1:16" ht="19.5" customHeight="1" x14ac:dyDescent="0.25">
      <c r="A26" s="31"/>
      <c r="B26" s="3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2"/>
      <c r="O26" s="32"/>
      <c r="P26" s="32"/>
    </row>
    <row r="27" spans="1:16" ht="19.5" customHeight="1" x14ac:dyDescent="0.25">
      <c r="A27" s="31"/>
      <c r="B27" s="31"/>
      <c r="C27" s="31"/>
      <c r="D27" s="31"/>
      <c r="E27" s="31"/>
      <c r="F27" s="31"/>
      <c r="G27" s="42"/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19.5" customHeight="1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30" customFormat="1" ht="19.5" customHeight="1" x14ac:dyDescent="0.25"/>
    <row r="34" s="30" customFormat="1" ht="19.5" customHeight="1" x14ac:dyDescent="0.25"/>
    <row r="35" s="30" customFormat="1" ht="19.5" customHeight="1" x14ac:dyDescent="0.25"/>
    <row r="36" s="30" customFormat="1" ht="19.5" customHeight="1" x14ac:dyDescent="0.25"/>
    <row r="37" s="30" customFormat="1" ht="19.5" customHeight="1" x14ac:dyDescent="0.25"/>
    <row r="38" s="30" customFormat="1" ht="19.5" customHeight="1" x14ac:dyDescent="0.25"/>
    <row r="39" s="30" customFormat="1" ht="19.5" customHeight="1" x14ac:dyDescent="0.25"/>
    <row r="40" s="30" customFormat="1" ht="19.5" customHeight="1" x14ac:dyDescent="0.25"/>
    <row r="41" s="30" customFormat="1" ht="19.5" customHeight="1" x14ac:dyDescent="0.25"/>
    <row r="42" s="30" customFormat="1" ht="19.5" customHeight="1" x14ac:dyDescent="0.25"/>
    <row r="43" s="3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H32"/>
  <sheetViews>
    <sheetView workbookViewId="0"/>
  </sheetViews>
  <sheetFormatPr defaultRowHeight="11.4" x14ac:dyDescent="0.2"/>
  <cols>
    <col min="1" max="1" width="1.875" style="4" customWidth="1"/>
    <col min="2" max="2" width="28.375" style="4" customWidth="1"/>
    <col min="3" max="3" width="10.25" style="4" bestFit="1" customWidth="1"/>
    <col min="4" max="4" width="13.125" style="4" bestFit="1" customWidth="1"/>
    <col min="5" max="5" width="8.125" style="4" bestFit="1" customWidth="1"/>
    <col min="6" max="6" width="13.125" style="4" bestFit="1" customWidth="1"/>
    <col min="7" max="7" width="15.125" style="4" customWidth="1"/>
    <col min="8" max="16384" width="9" style="4"/>
  </cols>
  <sheetData>
    <row r="1" spans="2:8" ht="13.2" customHeight="1" x14ac:dyDescent="0.2">
      <c r="B1" s="9" t="s">
        <v>20</v>
      </c>
      <c r="E1" s="7"/>
      <c r="F1" s="8"/>
      <c r="G1" s="7"/>
    </row>
    <row r="2" spans="2:8" ht="12.75" customHeight="1" x14ac:dyDescent="0.2"/>
    <row r="3" spans="2:8" ht="12.75" customHeight="1" x14ac:dyDescent="0.2"/>
    <row r="4" spans="2:8" ht="12" thickBot="1" x14ac:dyDescent="0.25">
      <c r="B4" s="1" t="s">
        <v>5</v>
      </c>
      <c r="C4" s="2"/>
      <c r="D4" s="6"/>
      <c r="E4" s="6"/>
      <c r="F4" s="13"/>
      <c r="G4" s="6"/>
      <c r="H4" s="6"/>
    </row>
    <row r="5" spans="2:8" ht="12" thickTop="1" x14ac:dyDescent="0.2">
      <c r="B5" s="3" t="s">
        <v>9</v>
      </c>
      <c r="C5" s="11">
        <v>1000</v>
      </c>
      <c r="F5" s="5"/>
    </row>
    <row r="6" spans="2:8" x14ac:dyDescent="0.2">
      <c r="B6" s="3" t="s">
        <v>10</v>
      </c>
      <c r="C6" s="11">
        <v>842</v>
      </c>
      <c r="F6" s="5"/>
    </row>
    <row r="7" spans="2:8" x14ac:dyDescent="0.2">
      <c r="B7" s="4" t="s">
        <v>11</v>
      </c>
      <c r="C7" s="12">
        <v>0.06</v>
      </c>
      <c r="F7" s="5"/>
    </row>
    <row r="8" spans="2:8" x14ac:dyDescent="0.2">
      <c r="B8" s="4" t="s">
        <v>12</v>
      </c>
      <c r="C8" s="15">
        <f>(C7*C5)/C10</f>
        <v>60</v>
      </c>
      <c r="F8" s="5"/>
    </row>
    <row r="9" spans="2:8" x14ac:dyDescent="0.2">
      <c r="B9" s="4" t="s">
        <v>13</v>
      </c>
      <c r="C9" s="10">
        <v>10</v>
      </c>
      <c r="F9" s="5"/>
    </row>
    <row r="10" spans="2:8" x14ac:dyDescent="0.2">
      <c r="B10" s="4" t="s">
        <v>8</v>
      </c>
      <c r="C10" s="10">
        <v>1</v>
      </c>
      <c r="F10" s="5"/>
    </row>
    <row r="13" spans="2:8" ht="12" thickBot="1" x14ac:dyDescent="0.25">
      <c r="B13" s="1" t="s">
        <v>6</v>
      </c>
      <c r="C13" s="2"/>
      <c r="D13" s="6"/>
      <c r="E13" s="6"/>
      <c r="F13" s="13"/>
      <c r="G13" s="6"/>
      <c r="H13" s="6"/>
    </row>
    <row r="14" spans="2:8" ht="12" thickTop="1" x14ac:dyDescent="0.2">
      <c r="B14" s="3"/>
      <c r="C14" s="14"/>
      <c r="F14" s="5"/>
    </row>
    <row r="15" spans="2:8" x14ac:dyDescent="0.2">
      <c r="B15" s="4" t="s">
        <v>7</v>
      </c>
      <c r="C15" s="16">
        <f>RATE(C9*C10,C8,-C6,C5)*C10</f>
        <v>8.3970021469484582E-2</v>
      </c>
      <c r="E15" s="4" t="str">
        <f ca="1">_xlfn.FORMULATEXT(C15)</f>
        <v>=RATE(C9*C10,C8,-C6,C5)*C10</v>
      </c>
    </row>
    <row r="18" spans="2:8" ht="12" thickBot="1" x14ac:dyDescent="0.25">
      <c r="B18" s="17" t="s">
        <v>14</v>
      </c>
      <c r="C18" s="17" t="s">
        <v>16</v>
      </c>
      <c r="D18" s="17" t="s">
        <v>15</v>
      </c>
      <c r="E18" s="17" t="s">
        <v>17</v>
      </c>
      <c r="F18" s="17" t="s">
        <v>18</v>
      </c>
      <c r="G18" s="17"/>
      <c r="H18" s="17"/>
    </row>
    <row r="19" spans="2:8" ht="12" thickTop="1" x14ac:dyDescent="0.2">
      <c r="B19" s="18">
        <v>1</v>
      </c>
      <c r="C19" s="19">
        <f t="shared" ref="C19:C27" si="0">$C$8</f>
        <v>60</v>
      </c>
      <c r="D19" s="19">
        <f t="shared" ref="D19:D28" si="1">C19/(1+$C$15)^B19</f>
        <v>55.352084293494549</v>
      </c>
      <c r="E19" s="21">
        <f t="shared" ref="E19:E28" si="2">D19/$C$6</f>
        <v>6.5738817450706116E-2</v>
      </c>
      <c r="F19" s="18">
        <f t="shared" ref="F19:F28" si="3">B19*E19</f>
        <v>6.5738817450706116E-2</v>
      </c>
      <c r="H19" s="18"/>
    </row>
    <row r="20" spans="2:8" x14ac:dyDescent="0.2">
      <c r="B20" s="18">
        <v>2</v>
      </c>
      <c r="C20" s="19">
        <f t="shared" si="0"/>
        <v>60</v>
      </c>
      <c r="D20" s="19">
        <f t="shared" si="1"/>
        <v>51.0642205939021</v>
      </c>
      <c r="E20" s="21">
        <f t="shared" si="2"/>
        <v>6.0646342748102253E-2</v>
      </c>
      <c r="F20" s="18">
        <f t="shared" si="3"/>
        <v>0.12129268549620451</v>
      </c>
      <c r="H20" s="18"/>
    </row>
    <row r="21" spans="2:8" x14ac:dyDescent="0.2">
      <c r="B21" s="18">
        <v>3</v>
      </c>
      <c r="C21" s="19">
        <f t="shared" si="0"/>
        <v>60</v>
      </c>
      <c r="D21" s="19">
        <f t="shared" si="1"/>
        <v>47.108517378254483</v>
      </c>
      <c r="E21" s="21">
        <f t="shared" si="2"/>
        <v>5.5948357931418627E-2</v>
      </c>
      <c r="F21" s="18">
        <f t="shared" si="3"/>
        <v>0.16784507379425589</v>
      </c>
      <c r="H21" s="18"/>
    </row>
    <row r="22" spans="2:8" x14ac:dyDescent="0.2">
      <c r="B22" s="18">
        <v>4</v>
      </c>
      <c r="C22" s="19">
        <f t="shared" si="0"/>
        <v>60</v>
      </c>
      <c r="D22" s="19">
        <f t="shared" si="1"/>
        <v>43.459243747711589</v>
      </c>
      <c r="E22" s="21">
        <f t="shared" si="2"/>
        <v>5.1614303738374806E-2</v>
      </c>
      <c r="F22" s="18">
        <f t="shared" si="3"/>
        <v>0.20645721495349922</v>
      </c>
      <c r="H22" s="18"/>
    </row>
    <row r="23" spans="2:8" x14ac:dyDescent="0.2">
      <c r="B23" s="18">
        <v>5</v>
      </c>
      <c r="C23" s="19">
        <f t="shared" si="0"/>
        <v>60</v>
      </c>
      <c r="D23" s="19">
        <f t="shared" si="1"/>
        <v>40.092662054247626</v>
      </c>
      <c r="E23" s="21">
        <f t="shared" si="2"/>
        <v>4.7615988187942548E-2</v>
      </c>
      <c r="F23" s="18">
        <f t="shared" si="3"/>
        <v>0.23807994093971274</v>
      </c>
      <c r="H23" s="18"/>
    </row>
    <row r="24" spans="2:8" x14ac:dyDescent="0.2">
      <c r="B24" s="18">
        <v>6</v>
      </c>
      <c r="C24" s="19">
        <f t="shared" si="0"/>
        <v>60</v>
      </c>
      <c r="D24" s="19">
        <f t="shared" si="1"/>
        <v>36.986873492955084</v>
      </c>
      <c r="E24" s="21">
        <f t="shared" si="2"/>
        <v>4.3927403198283949E-2</v>
      </c>
      <c r="F24" s="18">
        <f t="shared" si="3"/>
        <v>0.26356441918970369</v>
      </c>
      <c r="H24" s="18"/>
    </row>
    <row r="25" spans="2:8" x14ac:dyDescent="0.2">
      <c r="B25" s="18">
        <v>7</v>
      </c>
      <c r="C25" s="19">
        <f t="shared" si="0"/>
        <v>60</v>
      </c>
      <c r="D25" s="19">
        <f t="shared" si="1"/>
        <v>34.12167565558115</v>
      </c>
      <c r="E25" s="21">
        <f t="shared" si="2"/>
        <v>4.0524555410428917E-2</v>
      </c>
      <c r="F25" s="18">
        <f t="shared" si="3"/>
        <v>0.2836718878730024</v>
      </c>
      <c r="H25" s="18"/>
    </row>
    <row r="26" spans="2:8" x14ac:dyDescent="0.2">
      <c r="B26" s="18">
        <v>8</v>
      </c>
      <c r="C26" s="19">
        <f t="shared" si="0"/>
        <v>60</v>
      </c>
      <c r="D26" s="19">
        <f t="shared" si="1"/>
        <v>31.478431118716809</v>
      </c>
      <c r="E26" s="21">
        <f t="shared" si="2"/>
        <v>3.7385310117240868E-2</v>
      </c>
      <c r="F26" s="18">
        <f t="shared" si="3"/>
        <v>0.29908248093792694</v>
      </c>
      <c r="H26" s="18"/>
    </row>
    <row r="27" spans="2:8" x14ac:dyDescent="0.2">
      <c r="B27" s="18">
        <v>9</v>
      </c>
      <c r="C27" s="19">
        <f t="shared" si="0"/>
        <v>60</v>
      </c>
      <c r="D27" s="19">
        <f t="shared" si="1"/>
        <v>29.039946211836241</v>
      </c>
      <c r="E27" s="21">
        <f t="shared" si="2"/>
        <v>3.4489247282465843E-2</v>
      </c>
      <c r="F27" s="18">
        <f t="shared" si="3"/>
        <v>0.31040322554219257</v>
      </c>
      <c r="H27" s="18"/>
    </row>
    <row r="28" spans="2:8" x14ac:dyDescent="0.2">
      <c r="B28" s="18">
        <v>10</v>
      </c>
      <c r="C28" s="19">
        <f>$C$8+$C$5</f>
        <v>1060</v>
      </c>
      <c r="D28" s="22">
        <f t="shared" si="1"/>
        <v>473.29634545329833</v>
      </c>
      <c r="E28" s="23">
        <f t="shared" si="2"/>
        <v>0.56210967393503364</v>
      </c>
      <c r="F28" s="24">
        <f t="shared" si="3"/>
        <v>5.6210967393503362</v>
      </c>
      <c r="H28" s="18"/>
    </row>
    <row r="29" spans="2:8" x14ac:dyDescent="0.2">
      <c r="B29" s="18"/>
      <c r="C29" s="18"/>
      <c r="D29" s="19">
        <f>SUM(D19:D28)</f>
        <v>841.99999999999795</v>
      </c>
      <c r="E29" s="25">
        <f t="shared" ref="E29:F29" si="4">SUM(E19:E28)</f>
        <v>0.99999999999999756</v>
      </c>
      <c r="F29" s="26">
        <f t="shared" si="4"/>
        <v>7.5772324855275404</v>
      </c>
      <c r="H29" s="18"/>
    </row>
    <row r="30" spans="2:8" x14ac:dyDescent="0.2">
      <c r="B30" s="18"/>
      <c r="C30" s="18"/>
      <c r="D30" s="18"/>
      <c r="E30" s="18"/>
      <c r="F30" s="18"/>
      <c r="G30" s="18"/>
      <c r="H30" s="18"/>
    </row>
    <row r="32" spans="2:8" x14ac:dyDescent="0.2">
      <c r="B32" s="4" t="s">
        <v>19</v>
      </c>
      <c r="C32" s="27">
        <f>F29</f>
        <v>7.5772324855275404</v>
      </c>
      <c r="E32" s="4" t="str">
        <f ca="1">_xlfn.FORMULATEXT(C32)</f>
        <v>=F29</v>
      </c>
    </row>
  </sheetData>
  <phoneticPr fontId="18" type="noConversion"/>
  <dataValidations disablePrompts="1" count="1">
    <dataValidation type="list" allowBlank="1" showInputMessage="1" showErrorMessage="1" sqref="C10" xr:uid="{9D2C8CAD-033D-4BC9-A17B-25721C47012C}">
      <formula1>"12,4,2,1"</formula1>
    </dataValidation>
  </dataValidations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0FD1D-9B58-46AE-AA4F-944A5FFCFED0}">
  <dimension ref="B1:H16"/>
  <sheetViews>
    <sheetView workbookViewId="0"/>
  </sheetViews>
  <sheetFormatPr defaultRowHeight="11.4" x14ac:dyDescent="0.2"/>
  <cols>
    <col min="1" max="1" width="1.875" style="4" customWidth="1"/>
    <col min="2" max="2" width="28.375" style="4" customWidth="1"/>
    <col min="3" max="3" width="10.25" style="4" customWidth="1"/>
    <col min="4" max="4" width="13.125" style="4" bestFit="1" customWidth="1"/>
    <col min="5" max="5" width="8.125" style="4" bestFit="1" customWidth="1"/>
    <col min="6" max="6" width="13.125" style="4" bestFit="1" customWidth="1"/>
    <col min="7" max="7" width="15.125" style="4" customWidth="1"/>
    <col min="8" max="16" width="9" style="4"/>
    <col min="17" max="17" width="12.75" style="4" customWidth="1"/>
    <col min="18" max="16384" width="9" style="4"/>
  </cols>
  <sheetData>
    <row r="1" spans="2:8" ht="13.2" customHeight="1" x14ac:dyDescent="0.2">
      <c r="B1" s="9" t="s">
        <v>24</v>
      </c>
      <c r="E1" s="7"/>
      <c r="F1" s="8"/>
      <c r="G1" s="7"/>
    </row>
    <row r="2" spans="2:8" ht="12.75" customHeight="1" x14ac:dyDescent="0.2"/>
    <row r="3" spans="2:8" ht="12.75" customHeight="1" x14ac:dyDescent="0.2"/>
    <row r="4" spans="2:8" ht="12" thickBot="1" x14ac:dyDescent="0.25">
      <c r="B4" s="1" t="s">
        <v>5</v>
      </c>
      <c r="C4" s="2"/>
      <c r="D4" s="6"/>
      <c r="E4" s="6"/>
      <c r="F4" s="13"/>
      <c r="G4" s="6"/>
      <c r="H4" s="6"/>
    </row>
    <row r="5" spans="2:8" ht="12" thickTop="1" x14ac:dyDescent="0.2">
      <c r="B5" s="3" t="s">
        <v>21</v>
      </c>
      <c r="C5" s="20">
        <v>42005</v>
      </c>
      <c r="F5" s="5"/>
    </row>
    <row r="6" spans="2:8" x14ac:dyDescent="0.2">
      <c r="B6" s="3" t="s">
        <v>22</v>
      </c>
      <c r="C6" s="20">
        <v>45658</v>
      </c>
      <c r="F6" s="5"/>
    </row>
    <row r="7" spans="2:8" x14ac:dyDescent="0.2">
      <c r="B7" s="4" t="s">
        <v>23</v>
      </c>
      <c r="C7" s="29">
        <v>1000</v>
      </c>
      <c r="F7" s="5"/>
    </row>
    <row r="8" spans="2:8" x14ac:dyDescent="0.2">
      <c r="B8" s="4" t="s">
        <v>11</v>
      </c>
      <c r="C8" s="12">
        <v>0.06</v>
      </c>
      <c r="F8" s="5"/>
    </row>
    <row r="9" spans="2:8" x14ac:dyDescent="0.2">
      <c r="B9" s="4" t="s">
        <v>7</v>
      </c>
      <c r="C9" s="28">
        <v>8.3970021469484582E-2</v>
      </c>
      <c r="F9" s="5"/>
    </row>
    <row r="10" spans="2:8" x14ac:dyDescent="0.2">
      <c r="B10" s="4" t="s">
        <v>8</v>
      </c>
      <c r="C10" s="10">
        <v>1</v>
      </c>
      <c r="F10" s="5"/>
    </row>
    <row r="13" spans="2:8" ht="12" thickBot="1" x14ac:dyDescent="0.25">
      <c r="B13" s="1" t="s">
        <v>6</v>
      </c>
      <c r="C13" s="2"/>
      <c r="D13" s="6"/>
      <c r="E13" s="6"/>
      <c r="F13" s="13"/>
      <c r="G13" s="6"/>
      <c r="H13" s="6"/>
    </row>
    <row r="14" spans="2:8" ht="12" thickTop="1" x14ac:dyDescent="0.2">
      <c r="B14" s="3"/>
      <c r="C14" s="14"/>
      <c r="F14" s="5"/>
    </row>
    <row r="16" spans="2:8" x14ac:dyDescent="0.2">
      <c r="B16" s="4" t="s">
        <v>19</v>
      </c>
      <c r="C16" s="27">
        <f>DURATION(C5,C6,C8,C9,C10)</f>
        <v>7.577232485527559</v>
      </c>
      <c r="E16" s="4" t="str">
        <f ca="1">_xlfn.FORMULATEXT(C16)</f>
        <v>=DURATION(C5,C6,C8,C9,C10)</v>
      </c>
    </row>
  </sheetData>
  <dataValidations count="1">
    <dataValidation type="list" allowBlank="1" showInputMessage="1" showErrorMessage="1" sqref="C10" xr:uid="{38FD3C3F-4C8B-4A4F-85D8-F6672D41080B}">
      <formula1>"12,4,2,1"</formula1>
    </dataValidation>
  </dataValidations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17D43-EEBE-4B10-9D19-D84425E665B3}">
  <dimension ref="A1"/>
  <sheetViews>
    <sheetView zoomScaleNormal="100" workbookViewId="0">
      <selection activeCell="V16" sqref="V16"/>
    </sheetView>
  </sheetViews>
  <sheetFormatPr defaultRowHeight="13.8" x14ac:dyDescent="0.25"/>
  <cols>
    <col min="1" max="16384" width="9" style="4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Macaulay Duration (Example 1)</vt:lpstr>
      <vt:lpstr>Macaulay Duration (Example 2)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2023-03-30T07:00:06Z</dcterms:modified>
</cp:coreProperties>
</file>