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20" documentId="13_ncr:1_{00CB187C-C992-470F-960A-18059A9CC29D}" xr6:coauthVersionLast="47" xr6:coauthVersionMax="47" xr10:uidLastSave="{61E3F4B6-0569-431B-B21B-733CA4DBD298}"/>
  <bookViews>
    <workbookView xWindow="-108" yWindow="-108" windowWidth="23256" windowHeight="12576" xr2:uid="{00000000-000D-0000-FFFF-FFFF00000000}"/>
  </bookViews>
  <sheets>
    <sheet name="Cover Page" sheetId="2" r:id="rId1"/>
    <sheet name=" Option Pricing Calculator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C24" i="3"/>
  <c r="C29" i="3" s="1"/>
  <c r="C23" i="3"/>
  <c r="C28" i="3" s="1"/>
  <c r="E29" i="3"/>
  <c r="E23" i="3"/>
  <c r="E28" i="3"/>
  <c r="E33" i="3"/>
  <c r="E24" i="3"/>
  <c r="C18" i="3" l="1"/>
  <c r="C26" i="3" s="1"/>
  <c r="E27" i="3"/>
  <c r="E18" i="3"/>
  <c r="E26" i="3"/>
  <c r="E21" i="3"/>
  <c r="E32" i="3"/>
  <c r="C21" i="3" l="1"/>
  <c r="C27" i="3" s="1"/>
  <c r="C32" i="3" s="1"/>
</calcChain>
</file>

<file path=xl/sharedStrings.xml><?xml version="1.0" encoding="utf-8"?>
<sst xmlns="http://schemas.openxmlformats.org/spreadsheetml/2006/main" count="26" uniqueCount="25">
  <si>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</si>
  <si>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</si>
  <si>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</si>
  <si>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</si>
  <si>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</si>
  <si>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</si>
  <si>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</si>
  <si>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Stock Price (S)</t>
  </si>
  <si>
    <t>Exercise Price (X)</t>
  </si>
  <si>
    <t>d1</t>
  </si>
  <si>
    <t>d2</t>
  </si>
  <si>
    <t>N(d1)</t>
  </si>
  <si>
    <t>N(d2)</t>
  </si>
  <si>
    <t>Time To Maturity - Years (T)</t>
  </si>
  <si>
    <t>Risk-free Rate - Annual (r)</t>
  </si>
  <si>
    <r>
      <t>Standard Deviation - Annual (</t>
    </r>
    <r>
      <rPr>
        <sz val="9"/>
        <rFont val="Calibri"/>
        <family val="2"/>
      </rPr>
      <t>σ</t>
    </r>
    <r>
      <rPr>
        <sz val="9"/>
        <rFont val="Arial"/>
        <family val="2"/>
      </rPr>
      <t>)</t>
    </r>
  </si>
  <si>
    <t>Black-Scholes Option Pricing Calculator</t>
  </si>
  <si>
    <t>-d1</t>
  </si>
  <si>
    <t>-d2</t>
  </si>
  <si>
    <t>N(-d1)</t>
  </si>
  <si>
    <t>N(-d2)</t>
  </si>
  <si>
    <t>Put Option Price (p)</t>
  </si>
  <si>
    <t>Call Option Price (c)</t>
  </si>
  <si>
    <t>The Black-Scholes model estimates the theoretical value of a European call and put options whose ultimate value depends on the price of the stock at the expiration date. You can use the Black-Scholes calculator to determine the fair market value of a European call or put option.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</si>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</sst>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132E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20" fillId="0" borderId="0"/>
  </cellStyleXfs>
  <cellXfs count="41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4" fillId="2" borderId="7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8" fontId="12" fillId="2" borderId="0" xfId="4" applyNumberFormat="1" applyFont="1" applyFill="1" applyAlignment="1">
      <alignment horizontal="right" wrapText="1"/>
    </xf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9" fontId="14" fillId="2" borderId="0" xfId="4" applyNumberFormat="1" applyFont="1" applyFill="1" applyAlignment="1">
      <alignment horizontal="right"/>
    </xf>
    <xf numFmtId="8" fontId="19" fillId="3" borderId="8" xfId="8" applyNumberFormat="1" applyFont="1" applyFill="1" applyBorder="1"/>
    <xf numFmtId="164" fontId="20" fillId="2" borderId="0" xfId="9" applyNumberFormat="1" applyFill="1" applyAlignment="1">
      <alignment horizontal="right"/>
    </xf>
    <xf numFmtId="4" fontId="19" fillId="3" borderId="8" xfId="8" applyNumberFormat="1" applyFont="1" applyFill="1" applyBorder="1"/>
    <xf numFmtId="9" fontId="12" fillId="2" borderId="0" xfId="4" applyNumberFormat="1" applyFont="1" applyFill="1" applyAlignment="1">
      <alignment horizontal="right" wrapText="1"/>
    </xf>
    <xf numFmtId="0" fontId="14" fillId="4" borderId="0" xfId="4" applyFont="1" applyFill="1"/>
    <xf numFmtId="0" fontId="0" fillId="4" borderId="0" xfId="0" applyFill="1"/>
    <xf numFmtId="0" fontId="8" fillId="5" borderId="0" xfId="2" applyFont="1" applyFill="1"/>
    <xf numFmtId="0" fontId="9" fillId="5" borderId="0" xfId="2" applyFont="1" applyFill="1"/>
    <xf numFmtId="0" fontId="5" fillId="5" borderId="0" xfId="2" applyFont="1" applyFill="1"/>
    <xf numFmtId="0" fontId="17" fillId="5" borderId="0" xfId="2" applyFont="1" applyFill="1" applyProtection="1">
      <protection locked="0"/>
    </xf>
    <xf numFmtId="0" fontId="5" fillId="5" borderId="3" xfId="2" applyFont="1" applyFill="1" applyBorder="1" applyProtection="1">
      <protection locked="0"/>
    </xf>
    <xf numFmtId="0" fontId="5" fillId="5" borderId="3" xfId="2" applyFont="1" applyFill="1" applyBorder="1"/>
    <xf numFmtId="0" fontId="5" fillId="5" borderId="1" xfId="2" applyFont="1" applyFill="1" applyBorder="1"/>
    <xf numFmtId="0" fontId="23" fillId="5" borderId="0" xfId="2" applyFont="1" applyFill="1"/>
    <xf numFmtId="0" fontId="5" fillId="5" borderId="5" xfId="2" applyFont="1" applyFill="1" applyBorder="1"/>
    <xf numFmtId="0" fontId="6" fillId="5" borderId="0" xfId="2" applyFont="1" applyFill="1"/>
    <xf numFmtId="0" fontId="10" fillId="5" borderId="0" xfId="2" applyFont="1" applyFill="1" applyAlignment="1">
      <alignment horizontal="right"/>
    </xf>
    <xf numFmtId="0" fontId="7" fillId="5" borderId="0" xfId="3" applyFont="1" applyFill="1" applyBorder="1"/>
    <xf numFmtId="0" fontId="13" fillId="5" borderId="0" xfId="2" applyFont="1" applyFill="1"/>
    <xf numFmtId="0" fontId="24" fillId="5" borderId="0" xfId="2" applyFont="1" applyFill="1"/>
    <xf numFmtId="0" fontId="0" fillId="5" borderId="0" xfId="0" applyFill="1"/>
    <xf numFmtId="0" fontId="22" fillId="5" borderId="6" xfId="2" applyFont="1" applyFill="1" applyBorder="1" applyAlignment="1">
      <alignment horizontal="left" vertical="center" wrapText="1"/>
    </xf>
    <xf numFmtId="0" fontId="22" fillId="5" borderId="0" xfId="2" applyFont="1" applyFill="1" applyAlignment="1">
      <alignment horizontal="left" vertical="center" wrapText="1"/>
    </xf>
    <xf numFmtId="0" fontId="22" fillId="5" borderId="1" xfId="2" applyFont="1" applyFill="1" applyBorder="1" applyAlignment="1">
      <alignment horizontal="left" vertical="center" wrapText="1"/>
    </xf>
    <xf numFmtId="0" fontId="22" fillId="5" borderId="2" xfId="2" applyFont="1" applyFill="1" applyBorder="1" applyAlignment="1">
      <alignment horizontal="left" vertical="center" wrapText="1"/>
    </xf>
    <xf numFmtId="0" fontId="22" fillId="5" borderId="3" xfId="2" applyFont="1" applyFill="1" applyBorder="1" applyAlignment="1">
      <alignment horizontal="left" vertical="center" wrapText="1"/>
    </xf>
    <xf numFmtId="0" fontId="22" fillId="5" borderId="4" xfId="2" applyFont="1" applyFill="1" applyBorder="1" applyAlignment="1">
      <alignment horizontal="left" vertical="center" wrapText="1"/>
    </xf>
  </cellXfs>
  <cellStyles count="10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Normal 3" xfId="9" xr:uid="{810C5C0E-427C-4F2D-A5A4-C0FF355E13BE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83289-3699-470A-A8DA-000B92C28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72C5C56-C353-47AE-A34E-37F7D410C63E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48664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89475C-4F40-4072-B124-2C14E8DADEE5}"/>
            </a:ext>
          </a:extLst>
        </xdr:cNvPr>
        <xdr:cNvSpPr/>
      </xdr:nvSpPr>
      <xdr:spPr>
        <a:xfrm>
          <a:off x="1556659" y="6389914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14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277100" y="42662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190500</xdr:colOff>
      <xdr:row>14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277100" y="152495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85725</xdr:colOff>
      <xdr:row>31</xdr:row>
      <xdr:rowOff>81915</xdr:rowOff>
    </xdr:from>
    <xdr:to>
      <xdr:col>3</xdr:col>
      <xdr:colOff>603884</xdr:colOff>
      <xdr:row>31</xdr:row>
      <xdr:rowOff>81915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2735580" y="2769870"/>
          <a:ext cx="5143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190500</xdr:colOff>
      <xdr:row>30</xdr:row>
      <xdr:rowOff>8572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277100" y="255365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445770</xdr:colOff>
      <xdr:row>31</xdr:row>
      <xdr:rowOff>91440</xdr:rowOff>
    </xdr:from>
    <xdr:to>
      <xdr:col>7</xdr:col>
      <xdr:colOff>287654</xdr:colOff>
      <xdr:row>31</xdr:row>
      <xdr:rowOff>91440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5179695" y="4777740"/>
          <a:ext cx="5372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465771</xdr:colOff>
      <xdr:row>30</xdr:row>
      <xdr:rowOff>132397</xdr:rowOff>
    </xdr:from>
    <xdr:ext cx="1699260" cy="2257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5895021" y="4647247"/>
              <a:ext cx="1699260" cy="2257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𝑋</m:t>
                    </m:r>
                    <m:sSup>
                      <m:s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𝑟𝑇</m:t>
                        </m:r>
                      </m:sup>
                    </m:sSup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5895021" y="4647247"/>
              <a:ext cx="1699260" cy="2257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𝑐_0=𝑆_0 𝑁(𝑑_1 )−𝑋𝑒^(−𝑟𝑇) 𝑁(𝑑_2)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180975</xdr:colOff>
      <xdr:row>15</xdr:row>
      <xdr:rowOff>1905</xdr:rowOff>
    </xdr:from>
    <xdr:ext cx="1689735" cy="6705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6715125" y="2230755"/>
              <a:ext cx="1689735" cy="6705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𝜎</m:t>
                                        </m:r>
                                      </m:e>
                                      <m:sup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</m:func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𝑇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B4494D30-4358-4E60-BF49-D488ABA800F4}"/>
                </a:ext>
              </a:extLst>
            </xdr:cNvPr>
            <xdr:cNvSpPr txBox="1"/>
          </xdr:nvSpPr>
          <xdr:spPr>
            <a:xfrm>
              <a:off x="6715125" y="2230755"/>
              <a:ext cx="1689735" cy="6705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𝑑_1=ln⁡〖(𝑆_0/𝑋)+(𝑟+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^2/2)𝑇〗/(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𝜎√𝑇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481965</xdr:colOff>
      <xdr:row>18</xdr:row>
      <xdr:rowOff>20955</xdr:rowOff>
    </xdr:from>
    <xdr:ext cx="2575560" cy="704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5215890" y="2707005"/>
              <a:ext cx="2575560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𝜎</m:t>
                                        </m:r>
                                      </m:e>
                                      <m:sup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</m:func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𝑇</m:t>
                            </m:r>
                          </m:e>
                        </m:rad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𝜎</m:t>
                    </m:r>
                    <m:rad>
                      <m:radPr>
                        <m:deg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5215890" y="2707005"/>
              <a:ext cx="2575560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𝑑_2=ln⁡〖(𝑆_0/𝑋)+(𝑟+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^2/2)𝑇〗/(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𝜎√𝑇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=𝑑_1−𝜎√𝑇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3</xdr:col>
      <xdr:colOff>135255</xdr:colOff>
      <xdr:row>17</xdr:row>
      <xdr:rowOff>78105</xdr:rowOff>
    </xdr:from>
    <xdr:to>
      <xdr:col>3</xdr:col>
      <xdr:colOff>668654</xdr:colOff>
      <xdr:row>17</xdr:row>
      <xdr:rowOff>78105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2783205" y="336423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20</xdr:row>
      <xdr:rowOff>95250</xdr:rowOff>
    </xdr:from>
    <xdr:to>
      <xdr:col>3</xdr:col>
      <xdr:colOff>695324</xdr:colOff>
      <xdr:row>20</xdr:row>
      <xdr:rowOff>95250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2809875" y="386715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</xdr:colOff>
      <xdr:row>25</xdr:row>
      <xdr:rowOff>83820</xdr:rowOff>
    </xdr:from>
    <xdr:to>
      <xdr:col>3</xdr:col>
      <xdr:colOff>636269</xdr:colOff>
      <xdr:row>25</xdr:row>
      <xdr:rowOff>83820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2750820" y="4170045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</xdr:colOff>
      <xdr:row>26</xdr:row>
      <xdr:rowOff>83820</xdr:rowOff>
    </xdr:from>
    <xdr:to>
      <xdr:col>3</xdr:col>
      <xdr:colOff>636269</xdr:colOff>
      <xdr:row>26</xdr:row>
      <xdr:rowOff>83820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2748915" y="4171950"/>
          <a:ext cx="5314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91440</xdr:rowOff>
    </xdr:from>
    <xdr:to>
      <xdr:col>9</xdr:col>
      <xdr:colOff>57150</xdr:colOff>
      <xdr:row>17</xdr:row>
      <xdr:rowOff>95250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 flipV="1">
          <a:off x="5981700" y="2606040"/>
          <a:ext cx="609600" cy="38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20</xdr:row>
      <xdr:rowOff>76200</xdr:rowOff>
    </xdr:from>
    <xdr:to>
      <xdr:col>6</xdr:col>
      <xdr:colOff>373379</xdr:colOff>
      <xdr:row>20</xdr:row>
      <xdr:rowOff>76200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4572000" y="3876675"/>
          <a:ext cx="5353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</xdr:colOff>
      <xdr:row>27</xdr:row>
      <xdr:rowOff>83820</xdr:rowOff>
    </xdr:from>
    <xdr:to>
      <xdr:col>3</xdr:col>
      <xdr:colOff>636269</xdr:colOff>
      <xdr:row>27</xdr:row>
      <xdr:rowOff>83820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7609BAFB-7F57-4E95-B7CD-FAC0CBE70589}"/>
            </a:ext>
          </a:extLst>
        </xdr:cNvPr>
        <xdr:cNvCxnSpPr/>
      </xdr:nvCxnSpPr>
      <xdr:spPr>
        <a:xfrm flipH="1">
          <a:off x="2748915" y="3724275"/>
          <a:ext cx="5314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</xdr:colOff>
      <xdr:row>28</xdr:row>
      <xdr:rowOff>83820</xdr:rowOff>
    </xdr:from>
    <xdr:to>
      <xdr:col>3</xdr:col>
      <xdr:colOff>636269</xdr:colOff>
      <xdr:row>28</xdr:row>
      <xdr:rowOff>83820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4F9F905-385F-4FA7-A6BB-46AFB6E4B89F}"/>
            </a:ext>
          </a:extLst>
        </xdr:cNvPr>
        <xdr:cNvCxnSpPr/>
      </xdr:nvCxnSpPr>
      <xdr:spPr>
        <a:xfrm flipH="1">
          <a:off x="2748915" y="3867150"/>
          <a:ext cx="5314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22</xdr:row>
      <xdr:rowOff>66675</xdr:rowOff>
    </xdr:from>
    <xdr:to>
      <xdr:col>3</xdr:col>
      <xdr:colOff>676274</xdr:colOff>
      <xdr:row>22</xdr:row>
      <xdr:rowOff>66675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FED95021-CE0E-4DBA-95FB-BD92D5333A07}"/>
            </a:ext>
          </a:extLst>
        </xdr:cNvPr>
        <xdr:cNvCxnSpPr/>
      </xdr:nvCxnSpPr>
      <xdr:spPr>
        <a:xfrm flipH="1">
          <a:off x="2788920" y="341757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144780</xdr:colOff>
      <xdr:row>23</xdr:row>
      <xdr:rowOff>72390</xdr:rowOff>
    </xdr:from>
    <xdr:to>
      <xdr:col>3</xdr:col>
      <xdr:colOff>678179</xdr:colOff>
      <xdr:row>23</xdr:row>
      <xdr:rowOff>72390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78AB521E-7237-4152-B212-E143A83006CD}"/>
            </a:ext>
          </a:extLst>
        </xdr:cNvPr>
        <xdr:cNvCxnSpPr/>
      </xdr:nvCxnSpPr>
      <xdr:spPr>
        <a:xfrm flipH="1">
          <a:off x="2790825" y="3568065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</xdr:colOff>
      <xdr:row>32</xdr:row>
      <xdr:rowOff>83820</xdr:rowOff>
    </xdr:from>
    <xdr:to>
      <xdr:col>3</xdr:col>
      <xdr:colOff>630554</xdr:colOff>
      <xdr:row>32</xdr:row>
      <xdr:rowOff>83820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59095D3F-1CE4-42F9-8D68-BEA7AB0E374B}"/>
            </a:ext>
          </a:extLst>
        </xdr:cNvPr>
        <xdr:cNvCxnSpPr/>
      </xdr:nvCxnSpPr>
      <xdr:spPr>
        <a:xfrm flipH="1">
          <a:off x="2764155" y="4295775"/>
          <a:ext cx="51053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190500</xdr:colOff>
      <xdr:row>31</xdr:row>
      <xdr:rowOff>8572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521F44D-C407-45D4-92E9-5B98ACBF6DAA}"/>
            </a:ext>
          </a:extLst>
        </xdr:cNvPr>
        <xdr:cNvSpPr txBox="1"/>
      </xdr:nvSpPr>
      <xdr:spPr>
        <a:xfrm>
          <a:off x="7277100" y="407765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445770</xdr:colOff>
      <xdr:row>32</xdr:row>
      <xdr:rowOff>91440</xdr:rowOff>
    </xdr:from>
    <xdr:to>
      <xdr:col>7</xdr:col>
      <xdr:colOff>287654</xdr:colOff>
      <xdr:row>32</xdr:row>
      <xdr:rowOff>91440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57077F00-60A4-42C0-99DF-0647BC02152A}"/>
            </a:ext>
          </a:extLst>
        </xdr:cNvPr>
        <xdr:cNvCxnSpPr/>
      </xdr:nvCxnSpPr>
      <xdr:spPr>
        <a:xfrm flipH="1">
          <a:off x="5177790" y="4305300"/>
          <a:ext cx="5353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345756</xdr:colOff>
      <xdr:row>31</xdr:row>
      <xdr:rowOff>162878</xdr:rowOff>
    </xdr:from>
    <xdr:ext cx="2149794" cy="1704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1CB3E6A0-00E3-4190-909C-836EDCA38193}"/>
                </a:ext>
              </a:extLst>
            </xdr:cNvPr>
            <xdr:cNvSpPr txBox="1"/>
          </xdr:nvSpPr>
          <xdr:spPr>
            <a:xfrm>
              <a:off x="5775006" y="4801553"/>
              <a:ext cx="2149794" cy="170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𝑋</m:t>
                    </m:r>
                    <m:sSup>
                      <m:s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𝑟𝑇</m:t>
                        </m:r>
                      </m:sup>
                    </m:sSup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1CB3E6A0-00E3-4190-909C-836EDCA38193}"/>
                </a:ext>
              </a:extLst>
            </xdr:cNvPr>
            <xdr:cNvSpPr txBox="1"/>
          </xdr:nvSpPr>
          <xdr:spPr>
            <a:xfrm>
              <a:off x="5775006" y="4801553"/>
              <a:ext cx="2149794" cy="170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𝑝_0=𝑋𝑒^(−𝑟𝑇) 𝑁(〖−𝑑〗_2 )−𝑆_0 𝑁(〖−𝑑〗_1 )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18C476-5100-4FE3-BADA-3254EAAD1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7" zoomScale="70" zoomScaleNormal="70" workbookViewId="0">
      <selection activeCell="E32" sqref="E32"/>
    </sheetView>
  </sheetViews>
  <sheetFormatPr defaultColWidth="10.25" defaultRowHeight="13.8" x14ac:dyDescent="0.25"/>
  <cols>
    <col min="1" max="2" width="12.375" style="20" customWidth="1"/>
    <col min="3" max="3" width="37.25" style="20" customWidth="1"/>
    <col min="4" max="22" width="12.375" style="20" customWidth="1"/>
    <col min="23" max="25" width="10.25" style="20"/>
    <col min="26" max="26" width="10.25" style="20" customWidth="1"/>
    <col min="27" max="16384" width="10.25" style="20"/>
  </cols>
  <sheetData>
    <row r="1" spans="1:16" ht="19.5" customHeight="1" x14ac:dyDescent="0.25"/>
    <row r="2" spans="1:16" ht="19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9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9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9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9.5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9.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.6" x14ac:dyDescent="0.4">
      <c r="A10" s="21"/>
      <c r="B10" s="22"/>
      <c r="C10" s="23" t="s">
        <v>16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</row>
    <row r="11" spans="1:16" ht="19.5" customHeight="1" x14ac:dyDescent="0.25">
      <c r="A11" s="21"/>
      <c r="B11" s="22"/>
      <c r="C11" s="24"/>
      <c r="D11" s="25"/>
      <c r="E11" s="25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9.5" customHeight="1" x14ac:dyDescent="0.3">
      <c r="A12" s="21"/>
      <c r="B12" s="26"/>
      <c r="C12" s="27" t="s">
        <v>2</v>
      </c>
      <c r="D12" s="22"/>
      <c r="E12" s="22"/>
      <c r="F12" s="26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9.5" customHeight="1" x14ac:dyDescent="0.25">
      <c r="A13" s="21"/>
      <c r="B13" s="26"/>
      <c r="C13" s="35" t="s">
        <v>23</v>
      </c>
      <c r="D13" s="36"/>
      <c r="E13" s="36"/>
      <c r="F13" s="37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9.5" customHeight="1" x14ac:dyDescent="0.25">
      <c r="A14" s="21"/>
      <c r="B14" s="26"/>
      <c r="C14" s="35"/>
      <c r="D14" s="36"/>
      <c r="E14" s="36"/>
      <c r="F14" s="37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44.4" customHeight="1" x14ac:dyDescent="0.25">
      <c r="A15" s="21"/>
      <c r="B15" s="26"/>
      <c r="C15" s="38"/>
      <c r="D15" s="39"/>
      <c r="E15" s="39"/>
      <c r="F15" s="40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9.5" customHeight="1" x14ac:dyDescent="0.25">
      <c r="A16" s="21"/>
      <c r="B16" s="22"/>
      <c r="C16" s="28"/>
      <c r="D16" s="28"/>
      <c r="E16" s="28"/>
      <c r="F16" s="28"/>
      <c r="G16" s="25"/>
      <c r="H16" s="25"/>
      <c r="I16" s="25"/>
      <c r="J16" s="25"/>
      <c r="K16" s="25"/>
      <c r="L16" s="25"/>
      <c r="M16" s="25"/>
      <c r="N16" s="25"/>
      <c r="O16" s="22"/>
      <c r="P16" s="22"/>
    </row>
    <row r="17" spans="1:16" ht="19.5" customHeight="1" x14ac:dyDescent="0.25">
      <c r="A17" s="21"/>
      <c r="B17" s="22"/>
      <c r="C17" s="29" t="s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 t="s">
        <v>0</v>
      </c>
      <c r="O17" s="22"/>
      <c r="P17" s="22"/>
    </row>
    <row r="18" spans="1:16" ht="19.5" customHeight="1" x14ac:dyDescent="0.25">
      <c r="A18" s="21"/>
      <c r="B18" s="22"/>
      <c r="C18" s="29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</row>
    <row r="19" spans="1:16" ht="19.5" customHeight="1" x14ac:dyDescent="0.25">
      <c r="A19" s="21"/>
      <c r="B19" s="22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</row>
    <row r="20" spans="1:16" ht="19.5" customHeight="1" x14ac:dyDescent="0.25">
      <c r="A20" s="21"/>
      <c r="B20" s="22"/>
      <c r="C20" s="29" t="s">
        <v>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2"/>
      <c r="O20" s="22"/>
      <c r="P20" s="22"/>
    </row>
    <row r="21" spans="1:16" ht="19.5" customHeight="1" x14ac:dyDescent="0.25">
      <c r="A21" s="21"/>
      <c r="B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2"/>
      <c r="O21" s="22"/>
      <c r="P21" s="22"/>
    </row>
    <row r="22" spans="1:16" ht="19.5" customHeight="1" x14ac:dyDescent="0.25">
      <c r="A22" s="21"/>
      <c r="B22" s="2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2"/>
      <c r="O22" s="22"/>
      <c r="P22" s="22"/>
    </row>
    <row r="23" spans="1:16" ht="19.5" customHeight="1" x14ac:dyDescent="0.25">
      <c r="A23" s="21"/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2"/>
      <c r="O23" s="22"/>
      <c r="P23" s="22"/>
    </row>
    <row r="24" spans="1:16" ht="19.5" customHeight="1" x14ac:dyDescent="0.4">
      <c r="A24" s="21"/>
      <c r="B24" s="22"/>
      <c r="C24" s="33" t="s">
        <v>24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2"/>
      <c r="O24" s="22"/>
      <c r="P24" s="22"/>
    </row>
    <row r="25" spans="1:16" ht="19.5" customHeight="1" x14ac:dyDescent="0.25">
      <c r="A25" s="21"/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</row>
    <row r="26" spans="1:16" ht="19.5" customHeight="1" x14ac:dyDescent="0.25">
      <c r="A26" s="21"/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2"/>
      <c r="O26" s="22"/>
      <c r="P26" s="22"/>
    </row>
    <row r="27" spans="1:16" ht="19.5" customHeight="1" x14ac:dyDescent="0.25">
      <c r="A27" s="21"/>
      <c r="B27" s="21"/>
      <c r="C27" s="21"/>
      <c r="D27" s="21"/>
      <c r="E27" s="21"/>
      <c r="F27" s="21"/>
      <c r="G27" s="32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9.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0" customFormat="1" ht="19.5" customHeight="1" x14ac:dyDescent="0.25"/>
    <row r="34" s="20" customFormat="1" ht="19.5" customHeight="1" x14ac:dyDescent="0.25"/>
    <row r="35" s="20" customFormat="1" ht="19.5" customHeight="1" x14ac:dyDescent="0.25"/>
    <row r="36" s="20" customFormat="1" ht="19.5" customHeight="1" x14ac:dyDescent="0.25"/>
    <row r="37" s="20" customFormat="1" ht="19.5" customHeight="1" x14ac:dyDescent="0.25"/>
    <row r="38" s="20" customFormat="1" ht="19.5" customHeight="1" x14ac:dyDescent="0.25"/>
    <row r="39" s="20" customFormat="1" ht="19.5" customHeight="1" x14ac:dyDescent="0.25"/>
    <row r="40" s="20" customFormat="1" ht="19.5" customHeight="1" x14ac:dyDescent="0.25"/>
    <row r="41" s="20" customFormat="1" ht="19.5" customHeight="1" x14ac:dyDescent="0.25"/>
    <row r="42" s="20" customFormat="1" ht="19.5" customHeight="1" x14ac:dyDescent="0.25"/>
    <row r="43" s="2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I35"/>
  <sheetViews>
    <sheetView workbookViewId="0">
      <selection activeCell="C37" sqref="C37"/>
    </sheetView>
  </sheetViews>
  <sheetFormatPr defaultRowHeight="11.4" x14ac:dyDescent="0.2"/>
  <cols>
    <col min="1" max="1" width="1.875" style="4" customWidth="1"/>
    <col min="2" max="2" width="28.375" style="4" customWidth="1"/>
    <col min="3" max="3" width="13.125" style="4" customWidth="1"/>
    <col min="4" max="7" width="11.375" style="4" bestFit="1" customWidth="1"/>
    <col min="8" max="16384" width="9" style="4"/>
  </cols>
  <sheetData>
    <row r="1" spans="2:8" ht="13.2" customHeight="1" x14ac:dyDescent="0.2">
      <c r="B1" s="9" t="s">
        <v>16</v>
      </c>
      <c r="E1" s="7"/>
      <c r="F1" s="8"/>
      <c r="G1" s="7"/>
    </row>
    <row r="2" spans="2:8" ht="12.75" customHeight="1" x14ac:dyDescent="0.2"/>
    <row r="3" spans="2:8" ht="12" thickBot="1" x14ac:dyDescent="0.25">
      <c r="B3" s="1" t="s">
        <v>5</v>
      </c>
      <c r="C3" s="2"/>
      <c r="D3" s="6"/>
      <c r="E3" s="6"/>
      <c r="F3" s="11"/>
      <c r="G3" s="6"/>
      <c r="H3" s="6"/>
    </row>
    <row r="4" spans="2:8" ht="12" thickTop="1" x14ac:dyDescent="0.2">
      <c r="B4" s="3" t="s">
        <v>7</v>
      </c>
      <c r="C4" s="10">
        <v>35</v>
      </c>
      <c r="F4" s="5"/>
    </row>
    <row r="5" spans="2:8" ht="12" x14ac:dyDescent="0.25">
      <c r="B5" s="4" t="s">
        <v>15</v>
      </c>
      <c r="C5" s="17">
        <v>0.25</v>
      </c>
      <c r="F5" s="5"/>
    </row>
    <row r="6" spans="2:8" x14ac:dyDescent="0.2">
      <c r="B6" s="4" t="s">
        <v>14</v>
      </c>
      <c r="C6" s="13">
        <v>0.01</v>
      </c>
      <c r="F6" s="5"/>
    </row>
    <row r="7" spans="2:8" x14ac:dyDescent="0.2">
      <c r="B7" s="3" t="s">
        <v>8</v>
      </c>
      <c r="C7" s="10">
        <v>40</v>
      </c>
    </row>
    <row r="8" spans="2:8" x14ac:dyDescent="0.2">
      <c r="B8" s="4" t="s">
        <v>13</v>
      </c>
      <c r="C8" s="4">
        <v>0.75</v>
      </c>
    </row>
    <row r="13" spans="2:8" ht="12" thickBot="1" x14ac:dyDescent="0.25">
      <c r="B13" s="1" t="s">
        <v>6</v>
      </c>
      <c r="C13" s="2"/>
      <c r="D13" s="6"/>
      <c r="E13" s="6"/>
      <c r="F13" s="11"/>
      <c r="G13" s="6"/>
      <c r="H13" s="6"/>
    </row>
    <row r="14" spans="2:8" ht="12" thickTop="1" x14ac:dyDescent="0.2">
      <c r="B14" s="3"/>
      <c r="C14" s="12"/>
      <c r="F14" s="5"/>
    </row>
    <row r="18" spans="2:9" ht="13.8" x14ac:dyDescent="0.25">
      <c r="B18" s="4" t="s">
        <v>9</v>
      </c>
      <c r="C18" s="16">
        <f>(LN(C4/C7)+(C6+(C5^2)/2)*C8)/(C5*SQRT(C8))</f>
        <v>-0.47386089219183758</v>
      </c>
      <c r="E18" s="4" t="str">
        <f ca="1">_xlfn.FORMULATEXT(C18)</f>
        <v>=(LN(C4/C7)+(C6+(C5^2)/2)*C8)/(C5*SQRT(C8))</v>
      </c>
      <c r="I18"/>
    </row>
    <row r="19" spans="2:9" ht="13.2" x14ac:dyDescent="0.25">
      <c r="C19" s="15"/>
    </row>
    <row r="20" spans="2:9" ht="13.2" x14ac:dyDescent="0.25">
      <c r="C20" s="15"/>
    </row>
    <row r="21" spans="2:9" x14ac:dyDescent="0.2">
      <c r="B21" s="4" t="s">
        <v>10</v>
      </c>
      <c r="C21" s="16">
        <f>C18-C5*SQRT(C8)</f>
        <v>-0.69036724313794728</v>
      </c>
      <c r="E21" s="4" t="str">
        <f ca="1">_xlfn.FORMULATEXT(C21)</f>
        <v>=C18-C5*SQRT(C8)</v>
      </c>
    </row>
    <row r="22" spans="2:9" ht="13.2" x14ac:dyDescent="0.25">
      <c r="C22" s="15"/>
    </row>
    <row r="23" spans="2:9" x14ac:dyDescent="0.2">
      <c r="B23" s="4" t="s">
        <v>17</v>
      </c>
      <c r="C23" s="16">
        <f>-C18</f>
        <v>0.47386089219183758</v>
      </c>
      <c r="E23" s="4" t="str">
        <f ca="1">_xlfn.FORMULATEXT(C23)</f>
        <v>=-C18</v>
      </c>
    </row>
    <row r="24" spans="2:9" x14ac:dyDescent="0.2">
      <c r="B24" s="4" t="s">
        <v>18</v>
      </c>
      <c r="C24" s="16">
        <f>-C21</f>
        <v>0.69036724313794728</v>
      </c>
      <c r="E24" s="4" t="str">
        <f ca="1">_xlfn.FORMULATEXT(C24)</f>
        <v>=-C21</v>
      </c>
    </row>
    <row r="26" spans="2:9" x14ac:dyDescent="0.2">
      <c r="B26" s="4" t="s">
        <v>11</v>
      </c>
      <c r="C26" s="16">
        <f>NORMSDIST(C18)</f>
        <v>0.31779955434812074</v>
      </c>
      <c r="E26" s="4" t="str">
        <f ca="1">_xlfn.FORMULATEXT(C26)</f>
        <v>=NORMSDIST(C18)</v>
      </c>
    </row>
    <row r="27" spans="2:9" x14ac:dyDescent="0.2">
      <c r="B27" s="4" t="s">
        <v>12</v>
      </c>
      <c r="C27" s="16">
        <f>NORMSDIST(C21)</f>
        <v>0.24498163543755541</v>
      </c>
      <c r="E27" s="4" t="str">
        <f ca="1">_xlfn.FORMULATEXT(C27)</f>
        <v>=NORMSDIST(C21)</v>
      </c>
    </row>
    <row r="28" spans="2:9" x14ac:dyDescent="0.2">
      <c r="B28" s="4" t="s">
        <v>19</v>
      </c>
      <c r="C28" s="16">
        <f>NORMSDIST(C23)</f>
        <v>0.68220044565187932</v>
      </c>
      <c r="E28" s="4" t="str">
        <f ca="1">_xlfn.FORMULATEXT(C28)</f>
        <v>=NORMSDIST(C23)</v>
      </c>
    </row>
    <row r="29" spans="2:9" x14ac:dyDescent="0.2">
      <c r="B29" s="4" t="s">
        <v>20</v>
      </c>
      <c r="C29" s="16">
        <f>NORMSDIST(C24)</f>
        <v>0.75501836456244464</v>
      </c>
      <c r="E29" s="4" t="str">
        <f ca="1">_xlfn.FORMULATEXT(C29)</f>
        <v>=NORMSDIST(C24)</v>
      </c>
      <c r="F29" s="18"/>
      <c r="G29" s="18"/>
      <c r="H29" s="18"/>
    </row>
    <row r="30" spans="2:9" x14ac:dyDescent="0.2">
      <c r="F30" s="18"/>
      <c r="G30" s="18"/>
      <c r="H30" s="18"/>
    </row>
    <row r="31" spans="2:9" x14ac:dyDescent="0.2">
      <c r="F31" s="18"/>
      <c r="G31" s="18"/>
      <c r="H31" s="18"/>
    </row>
    <row r="32" spans="2:9" ht="13.8" x14ac:dyDescent="0.25">
      <c r="B32" s="4" t="s">
        <v>22</v>
      </c>
      <c r="C32" s="14">
        <f>C4*C26-C7*EXP(-C6*C8)*C27</f>
        <v>1.3969385586942984</v>
      </c>
      <c r="E32" s="4" t="str">
        <f ca="1">_xlfn.FORMULATEXT(C32)</f>
        <v>=C4*C26-C7*EXP(-C6*C8)*C27</v>
      </c>
      <c r="F32" s="18"/>
      <c r="G32" s="19"/>
      <c r="H32" s="18"/>
    </row>
    <row r="33" spans="2:8" ht="13.8" x14ac:dyDescent="0.25">
      <c r="B33" s="4" t="s">
        <v>21</v>
      </c>
      <c r="C33" s="14">
        <f>C7*EXP(-C6*C8)*C29-C4*C28</f>
        <v>6.0980607514598368</v>
      </c>
      <c r="E33" s="4" t="str">
        <f ca="1">_xlfn.FORMULATEXT(C33)</f>
        <v>=C7*EXP(-C6*C8)*C29-C4*C28</v>
      </c>
      <c r="F33" s="18"/>
      <c r="G33" s="19"/>
      <c r="H33" s="18"/>
    </row>
    <row r="34" spans="2:8" x14ac:dyDescent="0.2">
      <c r="F34" s="18"/>
      <c r="G34" s="18"/>
      <c r="H34" s="18"/>
    </row>
    <row r="35" spans="2:8" x14ac:dyDescent="0.2">
      <c r="F35" s="18"/>
      <c r="G35" s="18"/>
      <c r="H35" s="18"/>
    </row>
  </sheetData>
  <phoneticPr fontId="18" type="noConversion"/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F888F-BE05-4DBB-81E9-601CC43C868F}">
  <dimension ref="A1"/>
  <sheetViews>
    <sheetView zoomScaleNormal="100" workbookViewId="0">
      <selection activeCell="W11" sqref="W11"/>
    </sheetView>
  </sheetViews>
  <sheetFormatPr defaultRowHeight="13.8" x14ac:dyDescent="0.25"/>
  <cols>
    <col min="1" max="16384" width="9" style="3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 Option Pricing Calculator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2023-03-29T15:05:38Z</dcterms:modified>
</cp:coreProperties>
</file>