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3_Templates &amp; Models/Word + Excel files/"/>
    </mc:Choice>
  </mc:AlternateContent>
  <xr:revisionPtr revIDLastSave="440" documentId="13_ncr:1_{C7B15F72-D79F-4287-AD82-723FDFFFBB83}" xr6:coauthVersionLast="45" xr6:coauthVersionMax="45" xr10:uidLastSave="{C687C146-5547-45EE-9E8B-5479134F4B26}"/>
  <bookViews>
    <workbookView xWindow="-110" yWindow="-110" windowWidth="19420" windowHeight="10420" xr2:uid="{BEBEF5C7-D078-4472-A897-12915530DC18}"/>
  </bookViews>
  <sheets>
    <sheet name="Cover Page" sheetId="6" r:id="rId1"/>
    <sheet name="Scenario 1" sheetId="1" r:id="rId2"/>
    <sheet name="Scenario 2" sheetId="2" r:id="rId3"/>
    <sheet name="Summary" sheetId="3" r:id="rId4"/>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3" l="1"/>
  <c r="F11" i="3"/>
  <c r="Q26" i="2"/>
  <c r="P26" i="2" s="1"/>
  <c r="K26" i="2"/>
  <c r="D26" i="2"/>
  <c r="E22" i="2"/>
  <c r="E21" i="2"/>
  <c r="Q20" i="2"/>
  <c r="E20" i="2"/>
  <c r="Q19" i="2"/>
  <c r="E19" i="2"/>
  <c r="Q18" i="2"/>
  <c r="E18" i="2"/>
  <c r="Q17" i="2"/>
  <c r="K17" i="2"/>
  <c r="E17" i="2"/>
  <c r="C13" i="2"/>
  <c r="C26" i="2" s="1"/>
  <c r="E26" i="2" s="1"/>
  <c r="E12" i="2"/>
  <c r="E11" i="2"/>
  <c r="E10" i="2"/>
  <c r="E9" i="2"/>
  <c r="E8" i="2"/>
  <c r="H11" i="3" l="1"/>
  <c r="Q23" i="2"/>
  <c r="E13" i="2"/>
  <c r="D13" i="2" s="1"/>
  <c r="E23" i="2"/>
  <c r="D23" i="2" l="1"/>
  <c r="F8" i="3"/>
  <c r="K18" i="2"/>
  <c r="J23" i="2"/>
  <c r="K23" i="2" s="1"/>
  <c r="G8" i="3" s="1"/>
  <c r="P23" i="2"/>
  <c r="H8" i="3"/>
  <c r="Q24" i="2"/>
  <c r="H9" i="3" s="1"/>
  <c r="E24" i="2"/>
  <c r="F9" i="3" s="1"/>
  <c r="K21" i="2"/>
  <c r="K19" i="2"/>
  <c r="K20" i="2"/>
  <c r="K22" i="2"/>
  <c r="K24" i="2" l="1"/>
  <c r="G9" i="3" s="1"/>
  <c r="Q26" i="1"/>
  <c r="E11" i="3" s="1"/>
  <c r="Q20" i="1"/>
  <c r="Q19" i="1"/>
  <c r="Q18" i="1"/>
  <c r="E22" i="1"/>
  <c r="E21" i="1"/>
  <c r="E20" i="1"/>
  <c r="E19" i="1"/>
  <c r="E18" i="1"/>
  <c r="Q17" i="1"/>
  <c r="K26" i="1"/>
  <c r="D11" i="3" s="1"/>
  <c r="K17" i="1"/>
  <c r="E17" i="1"/>
  <c r="P26" i="1" l="1"/>
  <c r="Q23" i="1"/>
  <c r="D26" i="1"/>
  <c r="C13" i="1"/>
  <c r="C26" i="1" s="1"/>
  <c r="E12" i="1"/>
  <c r="E11" i="1"/>
  <c r="E10" i="1"/>
  <c r="E9" i="1"/>
  <c r="E8" i="1"/>
  <c r="E23" i="1" s="1"/>
  <c r="P23" i="1" l="1"/>
  <c r="E8" i="3"/>
  <c r="E24" i="1"/>
  <c r="C9" i="3" s="1"/>
  <c r="C8" i="3"/>
  <c r="Q24" i="1"/>
  <c r="E9" i="3" s="1"/>
  <c r="E26" i="1"/>
  <c r="C11" i="3" s="1"/>
  <c r="E13" i="1"/>
  <c r="D13" i="1" s="1"/>
  <c r="J23" i="1" s="1"/>
  <c r="K23" i="1" s="1"/>
  <c r="D8" i="3" s="1"/>
  <c r="D23" i="1"/>
  <c r="K22" i="1" l="1"/>
  <c r="K18" i="1"/>
  <c r="K24" i="1"/>
  <c r="D9" i="3" s="1"/>
  <c r="K19" i="1"/>
  <c r="K21" i="1"/>
  <c r="K20" i="1"/>
</calcChain>
</file>

<file path=xl/sharedStrings.xml><?xml version="1.0" encoding="utf-8"?>
<sst xmlns="http://schemas.openxmlformats.org/spreadsheetml/2006/main" count="122" uniqueCount="51">
  <si>
    <t>April 1st</t>
  </si>
  <si>
    <t>June 15th</t>
  </si>
  <si>
    <t>July 10th</t>
  </si>
  <si>
    <t>October 1st</t>
  </si>
  <si>
    <t>December 20th</t>
  </si>
  <si>
    <t>1st January (Beginning Inventory)</t>
  </si>
  <si>
    <t>FIFO</t>
  </si>
  <si>
    <t>Sales</t>
  </si>
  <si>
    <t>Quantity 
(# of items)</t>
  </si>
  <si>
    <t>Price 
(per item)</t>
  </si>
  <si>
    <t>COGS</t>
  </si>
  <si>
    <t>Inventory balance</t>
  </si>
  <si>
    <t>Total purchases</t>
  </si>
  <si>
    <t>500@13.7</t>
  </si>
  <si>
    <t>400@15</t>
  </si>
  <si>
    <t>600@20.5</t>
  </si>
  <si>
    <t>400@22.5</t>
  </si>
  <si>
    <t>100@23.5</t>
  </si>
  <si>
    <t>Gross profit</t>
  </si>
  <si>
    <t>Weighted average</t>
  </si>
  <si>
    <t>500@20</t>
  </si>
  <si>
    <t>400@20</t>
  </si>
  <si>
    <t>600@20</t>
  </si>
  <si>
    <t>100@20</t>
  </si>
  <si>
    <t>Weighted average cost (WAVCO)</t>
  </si>
  <si>
    <t>LIFO</t>
  </si>
  <si>
    <t>1,100@23.5</t>
  </si>
  <si>
    <t>500@20.5</t>
  </si>
  <si>
    <t>Scenario 1</t>
  </si>
  <si>
    <t>500@23.2</t>
  </si>
  <si>
    <t>400@21.4</t>
  </si>
  <si>
    <t>400@19</t>
  </si>
  <si>
    <t>100@18.4</t>
  </si>
  <si>
    <t>1,100@18.4</t>
  </si>
  <si>
    <t>Value 
(in USD)</t>
  </si>
  <si>
    <t>Inflationary environment</t>
  </si>
  <si>
    <t>Deflationary environment</t>
  </si>
  <si>
    <r>
      <rPr>
        <b/>
        <sz val="9"/>
        <color theme="0"/>
        <rFont val="Arial"/>
        <family val="2"/>
      </rPr>
      <t xml:space="preserve">Scenario 1 </t>
    </r>
    <r>
      <rPr>
        <sz val="9"/>
        <color theme="0"/>
        <rFont val="Arial"/>
        <family val="2"/>
      </rPr>
      <t xml:space="preserve">
(rising prices)</t>
    </r>
  </si>
  <si>
    <r>
      <rPr>
        <b/>
        <sz val="9"/>
        <color theme="0"/>
        <rFont val="Arial"/>
        <family val="2"/>
      </rPr>
      <t>Scenario 2</t>
    </r>
    <r>
      <rPr>
        <sz val="9"/>
        <color theme="0"/>
        <rFont val="Arial"/>
        <family val="2"/>
      </rPr>
      <t xml:space="preserve">
(falling prices)</t>
    </r>
  </si>
  <si>
    <t>Description</t>
  </si>
  <si>
    <t>This Excel model is for educational purposes only.</t>
  </si>
  <si>
    <t>Strictly Confidential</t>
  </si>
  <si>
    <t>All content is Copyright material of 365 Financial Analyst ®</t>
  </si>
  <si>
    <t>© 2021, 365 Financial Analyst ®</t>
  </si>
  <si>
    <t>Inventory Cost Valuation</t>
  </si>
  <si>
    <t>Inventory cost</t>
  </si>
  <si>
    <t>Scenario 2</t>
  </si>
  <si>
    <t>Inventory flows</t>
  </si>
  <si>
    <t>Summary</t>
  </si>
  <si>
    <t>Inventory costs</t>
  </si>
  <si>
    <t>Inventory includes raw materials, work-in-progress, and finished goods. The way firms value their stock has a direct impact on the costs of goods sold, inventory ending value, and hence overall profitability.
This template illustrates how inventory purchase prices affect inventory costs, under three different cost flow methods:
•	First-In, First-Out (FIFO)
•	Last-In, First-Out (LIFO)
•	Weighted Average Cost (WAVCO)
In Scenario 1 - we calculate and compare COGS, Gross Profit, and Inventory Closing Balance under the assumption of rising prices (inflationary environment).
In Scenario 2 - we calculate and compare COGS, Gross Profit, and Inventory Closing Balance under the assumption of falling prices (deflationary environment).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</si>
</sst>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1"/>
      <color theme="1"/>
      <name val="Calibri"/>
      <family val="2"/>
      <scheme val="minor"/>
    </font>
    <font>
      <sz val="11"/>
      <color theme="1"/>
      <name val="Calibri"/>
      <family val="2"/>
      <scheme val="minor"/>
    </font>
    <font>
      <u/>
      <sz val="11"/>
      <color theme="10"/>
      <name val="Calibri"/>
      <family val="2"/>
      <scheme val="minor"/>
    </font>
    <font>
      <i/>
      <sz val="9"/>
      <color rgb="FF002060"/>
      <name val="Arial"/>
      <family val="2"/>
    </font>
    <font>
      <sz val="9"/>
      <color theme="1"/>
      <name val="Arial"/>
      <family val="2"/>
    </font>
    <font>
      <b/>
      <sz val="9"/>
      <color theme="1"/>
      <name val="Arial"/>
      <family val="2"/>
    </font>
    <font>
      <sz val="9"/>
      <color theme="0"/>
      <name val="Arial"/>
      <family val="2"/>
    </font>
    <font>
      <b/>
      <sz val="9"/>
      <color theme="0"/>
      <name val="Arial"/>
      <family val="2"/>
    </font>
    <font>
      <u/>
      <sz val="9"/>
      <color theme="10"/>
      <name val="Arial"/>
      <family val="2"/>
    </font>
    <font>
      <b/>
      <u/>
      <sz val="9"/>
      <color theme="1"/>
      <name val="Arial"/>
      <family val="2"/>
    </font>
    <font>
      <b/>
      <u/>
      <sz val="9"/>
      <color rgb="FF002060"/>
      <name val="Arial"/>
      <family val="2"/>
    </font>
    <font>
      <sz val="11"/>
      <color theme="2" tint="0.59996337778862885"/>
      <name val="Arial"/>
      <family val="2"/>
    </font>
    <font>
      <sz val="11"/>
      <color theme="2" tint="0.39997558519241921"/>
      <name val="Arial"/>
      <family val="2"/>
    </font>
    <font>
      <sz val="11"/>
      <color theme="0"/>
      <name val="Arial"/>
      <family val="2"/>
    </font>
    <font>
      <b/>
      <sz val="20"/>
      <color theme="0"/>
      <name val="Arial"/>
      <family val="2"/>
    </font>
    <font>
      <b/>
      <sz val="11"/>
      <color theme="0"/>
      <name val="Arial"/>
      <family val="2"/>
    </font>
    <font>
      <u/>
      <sz val="10"/>
      <color theme="10"/>
      <name val="Arial"/>
      <family val="2"/>
    </font>
    <font>
      <u/>
      <sz val="9"/>
      <color theme="0"/>
      <name val="Arial"/>
      <family val="2"/>
    </font>
    <font>
      <b/>
      <sz val="12"/>
      <color rgb="FF0070C0"/>
      <name val="Arial"/>
      <family val="2"/>
    </font>
    <font>
      <sz val="9"/>
      <color rgb="FF0070C0"/>
      <name val="Arial"/>
      <family val="2"/>
    </font>
    <font>
      <b/>
      <sz val="9"/>
      <color rgb="FF0070C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73B0"/>
        <bgColor indexed="64"/>
      </patternFill>
    </fill>
    <fill>
      <patternFill patternType="solid">
        <fgColor rgb="FF0070C0"/>
        <bgColor indexed="64"/>
      </patternFill>
    </fill>
  </fills>
  <borders count="14">
    <border>
      <left/>
      <right/>
      <top/>
      <bottom/>
      <diagonal/>
    </border>
    <border>
      <left/>
      <right/>
      <top style="thin">
        <color indexed="64"/>
      </top>
      <bottom style="medium">
        <color indexed="64"/>
      </bottom>
      <diagonal/>
    </border>
    <border>
      <left/>
      <right/>
      <top style="thin">
        <color indexed="64"/>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indexed="64"/>
      </right>
      <top style="thin">
        <color indexed="64"/>
      </top>
      <bottom style="medium">
        <color indexed="64"/>
      </bottom>
      <diagonal/>
    </border>
    <border>
      <left/>
      <right style="thin">
        <color indexed="64"/>
      </right>
      <top/>
      <bottom/>
      <diagonal/>
    </border>
    <border>
      <left/>
      <right/>
      <top/>
      <bottom style="thin">
        <color theme="0"/>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1" fillId="0" borderId="0"/>
    <xf numFmtId="0" fontId="16" fillId="0" borderId="0" applyNumberFormat="0" applyFill="0" applyBorder="0" applyAlignment="0" applyProtection="0"/>
  </cellStyleXfs>
  <cellXfs count="65">
    <xf numFmtId="0" fontId="0" fillId="0" borderId="0" xfId="0"/>
    <xf numFmtId="164" fontId="4" fillId="0" borderId="0" xfId="1" applyNumberFormat="1" applyFont="1"/>
    <xf numFmtId="0" fontId="4" fillId="0" borderId="0" xfId="0" applyFont="1"/>
    <xf numFmtId="0" fontId="5" fillId="0" borderId="0" xfId="0" applyFont="1"/>
    <xf numFmtId="0" fontId="3" fillId="0" borderId="0" xfId="0" applyFont="1" applyBorder="1"/>
    <xf numFmtId="164" fontId="4" fillId="0" borderId="0" xfId="1" applyNumberFormat="1" applyFont="1" applyBorder="1"/>
    <xf numFmtId="164" fontId="4" fillId="0" borderId="7" xfId="1" applyNumberFormat="1" applyFont="1" applyBorder="1"/>
    <xf numFmtId="0" fontId="4" fillId="0" borderId="0" xfId="0" applyFont="1" applyBorder="1"/>
    <xf numFmtId="0" fontId="4" fillId="0" borderId="0" xfId="0" applyFont="1" applyFill="1"/>
    <xf numFmtId="164" fontId="5" fillId="0" borderId="0" xfId="1" applyNumberFormat="1" applyFont="1"/>
    <xf numFmtId="164" fontId="4" fillId="0" borderId="0" xfId="0" applyNumberFormat="1" applyFont="1"/>
    <xf numFmtId="0" fontId="8" fillId="0" borderId="0" xfId="2" applyFont="1"/>
    <xf numFmtId="0" fontId="5" fillId="0" borderId="2" xfId="0" applyFont="1" applyBorder="1"/>
    <xf numFmtId="164" fontId="5" fillId="0" borderId="2" xfId="1" applyNumberFormat="1" applyFont="1" applyBorder="1"/>
    <xf numFmtId="43" fontId="5" fillId="0" borderId="2" xfId="0" applyNumberFormat="1" applyFont="1" applyBorder="1"/>
    <xf numFmtId="164" fontId="5" fillId="2" borderId="2" xfId="0" applyNumberFormat="1" applyFont="1" applyFill="1" applyBorder="1"/>
    <xf numFmtId="0" fontId="5" fillId="0" borderId="1" xfId="0" applyFont="1" applyBorder="1"/>
    <xf numFmtId="164" fontId="5" fillId="2" borderId="1" xfId="0" applyNumberFormat="1" applyFont="1" applyFill="1" applyBorder="1"/>
    <xf numFmtId="164" fontId="5" fillId="0" borderId="1" xfId="1" applyNumberFormat="1" applyFont="1" applyBorder="1"/>
    <xf numFmtId="43" fontId="5" fillId="0" borderId="1" xfId="0" applyNumberFormat="1" applyFont="1" applyBorder="1"/>
    <xf numFmtId="164" fontId="5" fillId="2" borderId="1" xfId="1" applyNumberFormat="1" applyFont="1" applyFill="1" applyBorder="1"/>
    <xf numFmtId="43" fontId="5" fillId="0" borderId="1" xfId="1" applyFont="1" applyBorder="1"/>
    <xf numFmtId="0" fontId="5" fillId="0" borderId="0" xfId="0" applyFont="1" applyFill="1"/>
    <xf numFmtId="164" fontId="4" fillId="0" borderId="0" xfId="1" applyNumberFormat="1" applyFont="1" applyFill="1"/>
    <xf numFmtId="43" fontId="4" fillId="0" borderId="0" xfId="1" applyFont="1" applyFill="1"/>
    <xf numFmtId="0" fontId="5" fillId="0" borderId="1" xfId="0" applyFont="1" applyFill="1" applyBorder="1"/>
    <xf numFmtId="164" fontId="5" fillId="0" borderId="1" xfId="1" applyNumberFormat="1" applyFont="1" applyFill="1" applyBorder="1"/>
    <xf numFmtId="0" fontId="9" fillId="0" borderId="0" xfId="0" applyFont="1" applyFill="1"/>
    <xf numFmtId="0" fontId="10" fillId="0" borderId="0" xfId="0" applyFont="1" applyFill="1"/>
    <xf numFmtId="0" fontId="11" fillId="3" borderId="0" xfId="3" applyFont="1" applyFill="1"/>
    <xf numFmtId="0" fontId="12" fillId="3" borderId="0" xfId="3" applyFont="1" applyFill="1"/>
    <xf numFmtId="0" fontId="13" fillId="3" borderId="0" xfId="3" applyFont="1" applyFill="1"/>
    <xf numFmtId="0" fontId="14" fillId="3" borderId="0" xfId="3" applyFont="1" applyFill="1" applyProtection="1">
      <protection locked="0"/>
    </xf>
    <xf numFmtId="0" fontId="13" fillId="3" borderId="8" xfId="3" applyFont="1" applyFill="1" applyBorder="1" applyProtection="1">
      <protection locked="0"/>
    </xf>
    <xf numFmtId="0" fontId="13" fillId="3" borderId="8" xfId="3" applyFont="1" applyFill="1" applyBorder="1"/>
    <xf numFmtId="0" fontId="13" fillId="3" borderId="9" xfId="3" applyFont="1" applyFill="1" applyBorder="1"/>
    <xf numFmtId="0" fontId="15" fillId="3" borderId="0" xfId="3" applyFont="1" applyFill="1"/>
    <xf numFmtId="0" fontId="13" fillId="3" borderId="13" xfId="3" applyFont="1" applyFill="1" applyBorder="1"/>
    <xf numFmtId="0" fontId="6" fillId="3" borderId="0" xfId="3" applyFont="1" applyFill="1"/>
    <xf numFmtId="0" fontId="15" fillId="3" borderId="0" xfId="3" applyFont="1" applyFill="1" applyAlignment="1">
      <alignment horizontal="right"/>
    </xf>
    <xf numFmtId="0" fontId="17" fillId="3" borderId="0" xfId="4" applyFont="1" applyFill="1" applyBorder="1"/>
    <xf numFmtId="0" fontId="18" fillId="0" borderId="0" xfId="0" applyFont="1" applyFill="1"/>
    <xf numFmtId="0" fontId="19" fillId="0" borderId="1" xfId="0" applyFont="1" applyFill="1" applyBorder="1"/>
    <xf numFmtId="0" fontId="20" fillId="0" borderId="1" xfId="0" applyFont="1" applyFill="1" applyBorder="1" applyAlignment="1">
      <alignment horizontal="center" wrapText="1"/>
    </xf>
    <xf numFmtId="0" fontId="20" fillId="0" borderId="1" xfId="0" applyFont="1" applyFill="1" applyBorder="1"/>
    <xf numFmtId="0" fontId="20" fillId="0" borderId="1" xfId="0" applyFont="1" applyBorder="1" applyAlignment="1">
      <alignment horizontal="center" wrapText="1"/>
    </xf>
    <xf numFmtId="0" fontId="19" fillId="0" borderId="0" xfId="0" applyFont="1" applyFill="1"/>
    <xf numFmtId="0" fontId="19" fillId="0" borderId="0" xfId="0" applyFont="1"/>
    <xf numFmtId="0" fontId="7" fillId="4" borderId="0" xfId="0" applyFont="1" applyFill="1"/>
    <xf numFmtId="0" fontId="19" fillId="0" borderId="0" xfId="0" applyFont="1" applyAlignment="1">
      <alignment horizontal="center"/>
    </xf>
    <xf numFmtId="0" fontId="20" fillId="0" borderId="1" xfId="0" applyFont="1" applyFill="1" applyBorder="1" applyAlignment="1">
      <alignment horizontal="center"/>
    </xf>
    <xf numFmtId="0" fontId="19" fillId="0" borderId="0" xfId="0" applyFont="1" applyFill="1" applyAlignment="1">
      <alignment horizontal="center"/>
    </xf>
    <xf numFmtId="164" fontId="5" fillId="2" borderId="0" xfId="0" applyNumberFormat="1" applyFont="1" applyFill="1"/>
    <xf numFmtId="0" fontId="20" fillId="0" borderId="6" xfId="0" applyFont="1" applyFill="1" applyBorder="1" applyAlignment="1">
      <alignment horizontal="center" wrapText="1"/>
    </xf>
    <xf numFmtId="0" fontId="20" fillId="0" borderId="0" xfId="0" applyFont="1" applyBorder="1"/>
    <xf numFmtId="0" fontId="6" fillId="4" borderId="0" xfId="0" applyFont="1" applyFill="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3" fillId="3" borderId="10" xfId="3" applyFont="1" applyFill="1" applyBorder="1" applyAlignment="1">
      <alignment horizontal="left" vertical="center" wrapText="1"/>
    </xf>
    <xf numFmtId="0" fontId="13" fillId="3" borderId="0" xfId="3" applyFont="1" applyFill="1" applyAlignment="1">
      <alignment horizontal="left" vertical="center" wrapText="1"/>
    </xf>
    <xf numFmtId="0" fontId="13" fillId="3" borderId="9" xfId="3" applyFont="1" applyFill="1" applyBorder="1" applyAlignment="1">
      <alignment horizontal="left" vertical="center" wrapText="1"/>
    </xf>
    <xf numFmtId="0" fontId="13" fillId="3" borderId="11" xfId="3" applyFont="1" applyFill="1" applyBorder="1" applyAlignment="1">
      <alignment horizontal="left" vertical="center" wrapText="1"/>
    </xf>
    <xf numFmtId="0" fontId="13" fillId="3" borderId="8" xfId="3" applyFont="1" applyFill="1" applyBorder="1" applyAlignment="1">
      <alignment horizontal="left" vertical="center" wrapText="1"/>
    </xf>
    <xf numFmtId="0" fontId="13" fillId="3" borderId="12" xfId="3" applyFont="1" applyFill="1" applyBorder="1" applyAlignment="1">
      <alignment horizontal="left" vertical="center" wrapText="1"/>
    </xf>
  </cellXfs>
  <cellStyles count="5">
    <cellStyle name="Comma" xfId="1" builtinId="3"/>
    <cellStyle name="Hyperlink" xfId="2" builtinId="8"/>
    <cellStyle name="Hyperlink 2 2" xfId="4" xr:uid="{CB2DF987-5D07-4995-A215-6E44460B486E}"/>
    <cellStyle name="Normal" xfId="0" builtinId="0"/>
    <cellStyle name="Normal 2 2 2" xfId="3" xr:uid="{E241ABB8-C9EF-4326-9CA6-370227EE4B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544830</xdr:colOff>
      <xdr:row>2</xdr:row>
      <xdr:rowOff>190500</xdr:rowOff>
    </xdr:from>
    <xdr:to>
      <xdr:col>7</xdr:col>
      <xdr:colOff>764812</xdr:colOff>
      <xdr:row>6</xdr:row>
      <xdr:rowOff>191917</xdr:rowOff>
    </xdr:to>
    <xdr:pic>
      <xdr:nvPicPr>
        <xdr:cNvPr id="2" name="Picture 1">
          <a:hlinkClick xmlns:r="http://schemas.openxmlformats.org/officeDocument/2006/relationships" r:id="rId1"/>
          <a:extLst>
            <a:ext uri="{FF2B5EF4-FFF2-40B4-BE49-F238E27FC236}">
              <a16:creationId xmlns:a16="http://schemas.microsoft.com/office/drawing/2014/main" id="{9CFF7783-A6C2-4096-81C3-EBCC2665DA3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2230" y="685800"/>
          <a:ext cx="8131175" cy="9920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600@20" TargetMode="External"/><Relationship Id="rId13" Type="http://schemas.openxmlformats.org/officeDocument/2006/relationships/hyperlink" Target="mailto:500@20.5" TargetMode="External"/><Relationship Id="rId3" Type="http://schemas.openxmlformats.org/officeDocument/2006/relationships/hyperlink" Target="mailto:600@20.5" TargetMode="External"/><Relationship Id="rId7" Type="http://schemas.openxmlformats.org/officeDocument/2006/relationships/hyperlink" Target="mailto:400@20" TargetMode="External"/><Relationship Id="rId12" Type="http://schemas.openxmlformats.org/officeDocument/2006/relationships/hyperlink" Target="mailto:400@22.5" TargetMode="External"/><Relationship Id="rId2" Type="http://schemas.openxmlformats.org/officeDocument/2006/relationships/hyperlink" Target="mailto:400@15" TargetMode="External"/><Relationship Id="rId1" Type="http://schemas.openxmlformats.org/officeDocument/2006/relationships/hyperlink" Target="mailto:500@13.7" TargetMode="External"/><Relationship Id="rId6" Type="http://schemas.openxmlformats.org/officeDocument/2006/relationships/hyperlink" Target="mailto:500@20" TargetMode="External"/><Relationship Id="rId11" Type="http://schemas.openxmlformats.org/officeDocument/2006/relationships/hyperlink" Target="mailto:500@13.7" TargetMode="External"/><Relationship Id="rId5" Type="http://schemas.openxmlformats.org/officeDocument/2006/relationships/hyperlink" Target="mailto:100@23.5" TargetMode="External"/><Relationship Id="rId10" Type="http://schemas.openxmlformats.org/officeDocument/2006/relationships/hyperlink" Target="mailto:100@20" TargetMode="External"/><Relationship Id="rId4" Type="http://schemas.openxmlformats.org/officeDocument/2006/relationships/hyperlink" Target="mailto:400@22.5" TargetMode="External"/><Relationship Id="rId9" Type="http://schemas.openxmlformats.org/officeDocument/2006/relationships/hyperlink" Target="mailto:400@20"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600@20" TargetMode="External"/><Relationship Id="rId13" Type="http://schemas.openxmlformats.org/officeDocument/2006/relationships/hyperlink" Target="mailto:500@20" TargetMode="External"/><Relationship Id="rId3" Type="http://schemas.openxmlformats.org/officeDocument/2006/relationships/hyperlink" Target="mailto:600@20" TargetMode="External"/><Relationship Id="rId7" Type="http://schemas.openxmlformats.org/officeDocument/2006/relationships/hyperlink" Target="mailto:400@20" TargetMode="External"/><Relationship Id="rId12" Type="http://schemas.openxmlformats.org/officeDocument/2006/relationships/hyperlink" Target="mailto:400@19" TargetMode="External"/><Relationship Id="rId2" Type="http://schemas.openxmlformats.org/officeDocument/2006/relationships/hyperlink" Target="mailto:400@21.4" TargetMode="External"/><Relationship Id="rId1" Type="http://schemas.openxmlformats.org/officeDocument/2006/relationships/hyperlink" Target="mailto:500@23.2" TargetMode="External"/><Relationship Id="rId6" Type="http://schemas.openxmlformats.org/officeDocument/2006/relationships/hyperlink" Target="mailto:500@20" TargetMode="External"/><Relationship Id="rId11" Type="http://schemas.openxmlformats.org/officeDocument/2006/relationships/hyperlink" Target="mailto:500@13.7" TargetMode="External"/><Relationship Id="rId5" Type="http://schemas.openxmlformats.org/officeDocument/2006/relationships/hyperlink" Target="mailto:100@18.4" TargetMode="External"/><Relationship Id="rId10" Type="http://schemas.openxmlformats.org/officeDocument/2006/relationships/hyperlink" Target="mailto:100@20" TargetMode="External"/><Relationship Id="rId4" Type="http://schemas.openxmlformats.org/officeDocument/2006/relationships/hyperlink" Target="mailto:400@19" TargetMode="External"/><Relationship Id="rId9" Type="http://schemas.openxmlformats.org/officeDocument/2006/relationships/hyperlink" Target="mailto:400@20" TargetMode="External"/><Relationship Id="rId1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C665E-59F1-41CA-BBCE-028A84350164}">
  <dimension ref="A1:P42"/>
  <sheetViews>
    <sheetView showGridLines="0" tabSelected="1" topLeftCell="A6" zoomScale="70" zoomScaleNormal="70" workbookViewId="0">
      <selection activeCell="B14" sqref="B14"/>
    </sheetView>
  </sheetViews>
  <sheetFormatPr defaultColWidth="9.1796875" defaultRowHeight="14" x14ac:dyDescent="0.3"/>
  <cols>
    <col min="1" max="2" width="11.1796875" style="29" customWidth="1"/>
    <col min="3" max="3" width="33.81640625" style="29" customWidth="1"/>
    <col min="4" max="4" width="16.36328125" style="29" customWidth="1"/>
    <col min="5" max="5" width="11.1796875" style="29" customWidth="1"/>
    <col min="6" max="6" width="29.1796875" style="29" customWidth="1"/>
    <col min="7" max="22" width="11.1796875" style="29" customWidth="1"/>
    <col min="23" max="25" width="9.1796875" style="29"/>
    <col min="26" max="26" width="9.1796875" style="29" customWidth="1"/>
    <col min="27" max="16384" width="9.1796875" style="29"/>
  </cols>
  <sheetData>
    <row r="1" spans="1:16" ht="19.5" customHeight="1" x14ac:dyDescent="0.3"/>
    <row r="2" spans="1:16" ht="19.5" customHeight="1" x14ac:dyDescent="0.3">
      <c r="A2" s="30"/>
      <c r="B2" s="30"/>
      <c r="C2" s="30"/>
      <c r="D2" s="30"/>
      <c r="E2" s="30"/>
      <c r="F2" s="30"/>
      <c r="G2" s="30"/>
      <c r="H2" s="30"/>
      <c r="I2" s="30"/>
      <c r="J2" s="30"/>
      <c r="K2" s="30"/>
      <c r="L2" s="30"/>
      <c r="M2" s="30"/>
      <c r="N2" s="30"/>
      <c r="O2" s="30"/>
      <c r="P2" s="30"/>
    </row>
    <row r="3" spans="1:16" ht="19.5" customHeight="1" x14ac:dyDescent="0.3">
      <c r="A3" s="30"/>
      <c r="B3" s="30"/>
      <c r="C3" s="30"/>
      <c r="D3" s="30"/>
      <c r="E3" s="30"/>
      <c r="F3" s="30"/>
      <c r="G3" s="30"/>
      <c r="H3" s="30"/>
      <c r="I3" s="30"/>
      <c r="J3" s="30"/>
      <c r="K3" s="30"/>
      <c r="L3" s="30"/>
      <c r="M3" s="30"/>
      <c r="N3" s="30"/>
      <c r="O3" s="30"/>
      <c r="P3" s="30"/>
    </row>
    <row r="4" spans="1:16" ht="19.5" customHeight="1" x14ac:dyDescent="0.3">
      <c r="A4" s="30"/>
      <c r="B4" s="30"/>
      <c r="C4" s="30"/>
      <c r="D4" s="30"/>
      <c r="E4" s="30"/>
      <c r="F4" s="30"/>
      <c r="G4" s="30"/>
      <c r="H4" s="30"/>
      <c r="I4" s="30"/>
      <c r="J4" s="30"/>
      <c r="K4" s="30"/>
      <c r="L4" s="30"/>
      <c r="M4" s="30"/>
      <c r="N4" s="30"/>
      <c r="O4" s="30"/>
      <c r="P4" s="30"/>
    </row>
    <row r="5" spans="1:16" ht="19.5" customHeight="1" x14ac:dyDescent="0.3">
      <c r="A5" s="30"/>
      <c r="B5" s="30"/>
      <c r="C5" s="30"/>
      <c r="D5" s="30"/>
      <c r="E5" s="30"/>
      <c r="F5" s="30"/>
      <c r="G5" s="30"/>
      <c r="H5" s="30"/>
      <c r="I5" s="30"/>
      <c r="J5" s="30"/>
      <c r="K5" s="30"/>
      <c r="L5" s="30"/>
      <c r="M5" s="30"/>
      <c r="N5" s="30"/>
      <c r="O5" s="30"/>
      <c r="P5" s="30"/>
    </row>
    <row r="6" spans="1:16" ht="19.5" customHeight="1" x14ac:dyDescent="0.3">
      <c r="A6" s="30"/>
      <c r="B6" s="30"/>
      <c r="C6" s="30"/>
      <c r="D6" s="30"/>
      <c r="E6" s="30"/>
      <c r="F6" s="30"/>
      <c r="G6" s="30"/>
      <c r="H6" s="30"/>
      <c r="I6" s="30"/>
      <c r="J6" s="30"/>
      <c r="K6" s="30"/>
      <c r="L6" s="30"/>
      <c r="M6" s="30"/>
      <c r="N6" s="30"/>
      <c r="O6" s="30"/>
      <c r="P6" s="30"/>
    </row>
    <row r="7" spans="1:16" ht="19.5" customHeight="1" x14ac:dyDescent="0.3">
      <c r="A7" s="30"/>
      <c r="B7" s="30"/>
      <c r="C7" s="30"/>
      <c r="D7" s="30"/>
      <c r="E7" s="30"/>
      <c r="F7" s="30"/>
      <c r="G7" s="30"/>
      <c r="H7" s="30"/>
      <c r="I7" s="30"/>
      <c r="J7" s="30"/>
      <c r="K7" s="30"/>
      <c r="L7" s="30"/>
      <c r="M7" s="30"/>
      <c r="N7" s="30"/>
      <c r="O7" s="30"/>
      <c r="P7" s="30"/>
    </row>
    <row r="8" spans="1:16" ht="19.5" customHeight="1" x14ac:dyDescent="0.3">
      <c r="A8" s="30"/>
      <c r="B8" s="31"/>
      <c r="C8" s="31"/>
      <c r="D8" s="31"/>
      <c r="E8" s="31"/>
      <c r="F8" s="31"/>
      <c r="G8" s="31"/>
      <c r="H8" s="31"/>
      <c r="I8" s="31"/>
      <c r="J8" s="31"/>
      <c r="K8" s="31"/>
      <c r="L8" s="31"/>
      <c r="M8" s="31"/>
      <c r="N8" s="31"/>
      <c r="O8" s="31"/>
      <c r="P8" s="31"/>
    </row>
    <row r="9" spans="1:16" ht="19.5" customHeight="1" x14ac:dyDescent="0.3">
      <c r="A9" s="30"/>
      <c r="B9" s="31"/>
      <c r="C9" s="31"/>
      <c r="D9" s="31"/>
      <c r="E9" s="31"/>
      <c r="F9" s="31"/>
      <c r="G9" s="31"/>
      <c r="H9" s="31"/>
      <c r="I9" s="31"/>
      <c r="J9" s="31"/>
      <c r="K9" s="31"/>
      <c r="L9" s="31"/>
      <c r="M9" s="31"/>
      <c r="N9" s="31"/>
      <c r="O9" s="31"/>
      <c r="P9" s="31"/>
    </row>
    <row r="10" spans="1:16" ht="25" x14ac:dyDescent="0.5">
      <c r="A10" s="30"/>
      <c r="B10" s="31"/>
      <c r="C10" s="32" t="s">
        <v>44</v>
      </c>
      <c r="D10" s="31"/>
      <c r="E10" s="31"/>
      <c r="F10" s="31"/>
      <c r="G10" s="31"/>
      <c r="H10" s="31"/>
      <c r="I10" s="31"/>
      <c r="J10" s="31"/>
      <c r="K10" s="31"/>
      <c r="L10" s="31"/>
      <c r="M10" s="31"/>
      <c r="O10" s="31"/>
      <c r="P10" s="31"/>
    </row>
    <row r="11" spans="1:16" ht="19.5" customHeight="1" x14ac:dyDescent="0.3">
      <c r="A11" s="30"/>
      <c r="B11" s="31"/>
      <c r="C11" s="33"/>
      <c r="D11" s="34"/>
      <c r="E11" s="34"/>
      <c r="F11" s="34"/>
      <c r="G11" s="31"/>
      <c r="H11" s="31"/>
      <c r="I11" s="31"/>
      <c r="J11" s="31"/>
      <c r="K11" s="31"/>
      <c r="L11" s="31"/>
      <c r="M11" s="31"/>
      <c r="N11" s="31"/>
      <c r="O11" s="31"/>
      <c r="P11" s="31"/>
    </row>
    <row r="12" spans="1:16" ht="19.5" customHeight="1" x14ac:dyDescent="0.3">
      <c r="A12" s="30"/>
      <c r="B12" s="35"/>
      <c r="C12" s="36" t="s">
        <v>39</v>
      </c>
      <c r="D12" s="31"/>
      <c r="E12" s="31"/>
      <c r="F12" s="35"/>
      <c r="G12" s="31"/>
      <c r="H12" s="31"/>
      <c r="I12" s="31"/>
      <c r="J12" s="31"/>
      <c r="K12" s="31"/>
      <c r="L12" s="31"/>
      <c r="M12" s="31"/>
      <c r="N12" s="31"/>
      <c r="O12" s="31"/>
      <c r="P12" s="31"/>
    </row>
    <row r="13" spans="1:16" ht="69.5" customHeight="1" x14ac:dyDescent="0.3">
      <c r="A13" s="30"/>
      <c r="B13" s="35"/>
      <c r="C13" s="59" t="s">
        <v>50</v>
      </c>
      <c r="D13" s="60"/>
      <c r="E13" s="60"/>
      <c r="F13" s="61"/>
      <c r="G13" s="31"/>
      <c r="H13" s="31"/>
      <c r="I13" s="31"/>
      <c r="J13" s="31"/>
      <c r="K13" s="31"/>
      <c r="L13" s="31"/>
      <c r="M13" s="31"/>
      <c r="N13" s="31"/>
      <c r="O13" s="31"/>
      <c r="P13" s="31"/>
    </row>
    <row r="14" spans="1:16" ht="116.5" customHeight="1" x14ac:dyDescent="0.3">
      <c r="A14" s="30"/>
      <c r="B14" s="35"/>
      <c r="C14" s="62"/>
      <c r="D14" s="63"/>
      <c r="E14" s="63"/>
      <c r="F14" s="64"/>
      <c r="G14" s="31"/>
      <c r="H14" s="31"/>
      <c r="I14" s="31"/>
      <c r="J14" s="31"/>
      <c r="K14" s="31"/>
      <c r="L14" s="31"/>
      <c r="M14" s="31"/>
      <c r="N14" s="31"/>
      <c r="O14" s="31"/>
      <c r="P14" s="31"/>
    </row>
    <row r="15" spans="1:16" ht="19.5" customHeight="1" x14ac:dyDescent="0.3">
      <c r="A15" s="30"/>
      <c r="B15" s="31"/>
      <c r="C15" s="37"/>
      <c r="D15" s="37"/>
      <c r="E15" s="37"/>
      <c r="F15" s="37"/>
      <c r="G15" s="34"/>
      <c r="H15" s="34"/>
      <c r="I15" s="34"/>
      <c r="J15" s="34"/>
      <c r="K15" s="34"/>
      <c r="L15" s="34"/>
      <c r="M15" s="34"/>
      <c r="N15" s="34"/>
      <c r="O15" s="31"/>
      <c r="P15" s="31"/>
    </row>
    <row r="16" spans="1:16" ht="19.5" customHeight="1" x14ac:dyDescent="0.3">
      <c r="A16" s="30"/>
      <c r="B16" s="31"/>
      <c r="C16" s="38" t="s">
        <v>40</v>
      </c>
      <c r="D16" s="38"/>
      <c r="E16" s="38"/>
      <c r="F16" s="38"/>
      <c r="G16" s="38"/>
      <c r="H16" s="38"/>
      <c r="I16" s="38"/>
      <c r="J16" s="38"/>
      <c r="K16" s="38"/>
      <c r="L16" s="38"/>
      <c r="M16" s="38"/>
      <c r="N16" s="39" t="s">
        <v>41</v>
      </c>
      <c r="O16" s="31"/>
      <c r="P16" s="31"/>
    </row>
    <row r="17" spans="1:16" ht="19.5" customHeight="1" x14ac:dyDescent="0.3">
      <c r="A17" s="30"/>
      <c r="B17" s="31"/>
      <c r="C17" s="38" t="s">
        <v>42</v>
      </c>
      <c r="D17" s="38"/>
      <c r="E17" s="38"/>
      <c r="F17" s="38"/>
      <c r="G17" s="38"/>
      <c r="H17" s="38"/>
      <c r="I17" s="38"/>
      <c r="J17" s="38"/>
      <c r="K17" s="38"/>
      <c r="L17" s="38"/>
      <c r="M17" s="38"/>
      <c r="N17" s="31"/>
      <c r="O17" s="31"/>
      <c r="P17" s="31"/>
    </row>
    <row r="18" spans="1:16" ht="19.5" customHeight="1" x14ac:dyDescent="0.3">
      <c r="A18" s="30"/>
      <c r="B18" s="31"/>
      <c r="C18" s="40"/>
      <c r="D18" s="38"/>
      <c r="E18" s="38"/>
      <c r="F18" s="38"/>
      <c r="G18" s="38"/>
      <c r="H18" s="38"/>
      <c r="I18" s="38"/>
      <c r="J18" s="38"/>
      <c r="K18" s="38"/>
      <c r="L18" s="38"/>
      <c r="M18" s="38"/>
      <c r="N18" s="31"/>
      <c r="O18" s="31"/>
      <c r="P18" s="31"/>
    </row>
    <row r="19" spans="1:16" ht="19.5" customHeight="1" x14ac:dyDescent="0.3">
      <c r="A19" s="30"/>
      <c r="B19" s="31"/>
      <c r="C19" s="38" t="s">
        <v>43</v>
      </c>
      <c r="D19" s="38"/>
      <c r="E19" s="38"/>
      <c r="F19" s="38"/>
      <c r="G19" s="38"/>
      <c r="H19" s="38"/>
      <c r="I19" s="38"/>
      <c r="J19" s="38"/>
      <c r="K19" s="38"/>
      <c r="L19" s="38"/>
      <c r="M19" s="38"/>
      <c r="N19" s="31"/>
      <c r="O19" s="31"/>
      <c r="P19" s="31"/>
    </row>
    <row r="20" spans="1:16" ht="19.5" customHeight="1" x14ac:dyDescent="0.3">
      <c r="A20" s="30"/>
      <c r="B20" s="31"/>
      <c r="D20" s="38"/>
      <c r="E20" s="38"/>
      <c r="F20" s="38"/>
      <c r="G20" s="38"/>
      <c r="H20" s="38"/>
      <c r="I20" s="38"/>
      <c r="J20" s="38"/>
      <c r="K20" s="38"/>
      <c r="L20" s="38"/>
      <c r="M20" s="38"/>
      <c r="N20" s="31"/>
      <c r="O20" s="31"/>
      <c r="P20" s="31"/>
    </row>
    <row r="21" spans="1:16" ht="19.5" customHeight="1" x14ac:dyDescent="0.3">
      <c r="A21" s="30"/>
      <c r="B21" s="31"/>
      <c r="C21" s="38"/>
      <c r="D21" s="38"/>
      <c r="E21" s="38"/>
      <c r="F21" s="38"/>
      <c r="G21" s="38"/>
      <c r="H21" s="38"/>
      <c r="I21" s="38"/>
      <c r="J21" s="38"/>
      <c r="K21" s="38"/>
      <c r="L21" s="38"/>
      <c r="M21" s="38"/>
      <c r="N21" s="31"/>
      <c r="O21" s="31"/>
      <c r="P21" s="31"/>
    </row>
    <row r="22" spans="1:16" ht="19.5" customHeight="1" x14ac:dyDescent="0.3">
      <c r="A22" s="30"/>
      <c r="B22" s="31"/>
      <c r="C22" s="38"/>
      <c r="D22" s="38"/>
      <c r="E22" s="38"/>
      <c r="F22" s="38"/>
      <c r="G22" s="38"/>
      <c r="H22" s="38"/>
      <c r="I22" s="38"/>
      <c r="J22" s="38"/>
      <c r="K22" s="38"/>
      <c r="L22" s="38"/>
      <c r="M22" s="38"/>
      <c r="N22" s="31"/>
      <c r="O22" s="31"/>
      <c r="P22" s="31"/>
    </row>
    <row r="23" spans="1:16" ht="19.5" customHeight="1" x14ac:dyDescent="0.3">
      <c r="A23" s="30"/>
      <c r="B23" s="31"/>
      <c r="C23" s="38"/>
      <c r="D23" s="38"/>
      <c r="E23" s="38"/>
      <c r="F23" s="38"/>
      <c r="G23" s="38"/>
      <c r="H23" s="38"/>
      <c r="I23" s="38"/>
      <c r="J23" s="38"/>
      <c r="K23" s="38"/>
      <c r="L23" s="38"/>
      <c r="M23" s="38"/>
      <c r="N23" s="31"/>
      <c r="O23" s="31"/>
      <c r="P23" s="31"/>
    </row>
    <row r="24" spans="1:16" ht="19.5" customHeight="1" x14ac:dyDescent="0.3">
      <c r="A24" s="30"/>
      <c r="B24" s="31"/>
      <c r="C24" s="38"/>
      <c r="D24" s="38"/>
      <c r="E24" s="38"/>
      <c r="F24" s="38"/>
      <c r="G24" s="38"/>
      <c r="H24" s="38"/>
      <c r="I24" s="38"/>
      <c r="J24" s="38"/>
      <c r="K24" s="38"/>
      <c r="L24" s="38"/>
      <c r="M24" s="38"/>
      <c r="N24" s="31"/>
      <c r="O24" s="31"/>
      <c r="P24" s="31"/>
    </row>
    <row r="25" spans="1:16" ht="19.5" customHeight="1" x14ac:dyDescent="0.3">
      <c r="A25" s="30"/>
      <c r="B25" s="31"/>
      <c r="C25" s="38"/>
      <c r="D25" s="38"/>
      <c r="E25" s="38"/>
      <c r="F25" s="38"/>
      <c r="G25" s="38"/>
      <c r="H25" s="38"/>
      <c r="I25" s="38"/>
      <c r="J25" s="38"/>
      <c r="K25" s="38"/>
      <c r="L25" s="38"/>
      <c r="M25" s="38"/>
      <c r="N25" s="31"/>
      <c r="O25" s="31"/>
      <c r="P25" s="31"/>
    </row>
    <row r="26" spans="1:16" ht="19.5" customHeight="1" x14ac:dyDescent="0.3">
      <c r="A26" s="30"/>
      <c r="B26" s="30"/>
      <c r="C26" s="30"/>
      <c r="D26" s="30"/>
      <c r="E26" s="30"/>
      <c r="F26" s="30"/>
      <c r="G26" s="30"/>
      <c r="H26" s="30"/>
      <c r="I26" s="30"/>
      <c r="J26" s="30"/>
      <c r="K26" s="30"/>
      <c r="L26" s="30"/>
      <c r="M26" s="30"/>
      <c r="N26" s="30"/>
      <c r="O26" s="30"/>
      <c r="P26" s="30"/>
    </row>
    <row r="27" spans="1:16" ht="19.5" customHeight="1" x14ac:dyDescent="0.3">
      <c r="A27" s="30"/>
      <c r="B27" s="30"/>
      <c r="C27" s="30"/>
      <c r="D27" s="30"/>
      <c r="E27" s="30"/>
      <c r="F27" s="30"/>
      <c r="G27" s="30"/>
      <c r="H27" s="30"/>
      <c r="I27" s="30"/>
      <c r="J27" s="30"/>
      <c r="K27" s="30"/>
      <c r="L27" s="30"/>
      <c r="M27" s="30"/>
      <c r="N27" s="30"/>
      <c r="O27" s="30"/>
      <c r="P27" s="30"/>
    </row>
    <row r="28" spans="1:16" ht="19.5" customHeight="1" x14ac:dyDescent="0.3"/>
    <row r="29" spans="1:16" ht="19.5" customHeight="1" x14ac:dyDescent="0.3"/>
    <row r="30" spans="1:16" ht="19.5" customHeight="1" x14ac:dyDescent="0.3"/>
    <row r="31" spans="1:16" ht="19.5" customHeight="1" x14ac:dyDescent="0.3"/>
    <row r="32" spans="1:16" ht="19.5" customHeight="1" x14ac:dyDescent="0.3"/>
    <row r="33" ht="19.5" customHeight="1" x14ac:dyDescent="0.3"/>
    <row r="34" ht="19.5" customHeight="1" x14ac:dyDescent="0.3"/>
    <row r="35" ht="19.5" customHeight="1" x14ac:dyDescent="0.3"/>
    <row r="36" ht="19.5" customHeight="1" x14ac:dyDescent="0.3"/>
    <row r="37" ht="19.5" customHeight="1" x14ac:dyDescent="0.3"/>
    <row r="38" ht="19.5" customHeight="1" x14ac:dyDescent="0.3"/>
    <row r="39" ht="19.5" customHeight="1" x14ac:dyDescent="0.3"/>
    <row r="40" ht="19.5" customHeight="1" x14ac:dyDescent="0.3"/>
    <row r="41" ht="19.5" customHeight="1" x14ac:dyDescent="0.3"/>
    <row r="42" ht="19.5" customHeight="1" x14ac:dyDescent="0.3"/>
  </sheetData>
  <mergeCells count="1">
    <mergeCell ref="C13:F14"/>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7DA48-7DF0-46DE-9F47-5D6C76CD26E1}">
  <dimension ref="B2:R26"/>
  <sheetViews>
    <sheetView showGridLines="0" topLeftCell="A8" zoomScaleNormal="100" workbookViewId="0">
      <selection activeCell="B6" sqref="B6"/>
    </sheetView>
  </sheetViews>
  <sheetFormatPr defaultColWidth="8.90625" defaultRowHeight="15.65" customHeight="1" x14ac:dyDescent="0.25"/>
  <cols>
    <col min="1" max="1" width="2.81640625" style="2" customWidth="1"/>
    <col min="2" max="2" width="29.81640625" style="2" bestFit="1" customWidth="1"/>
    <col min="3" max="3" width="12.453125" style="2" customWidth="1"/>
    <col min="4" max="4" width="13.08984375" style="2" customWidth="1"/>
    <col min="5" max="5" width="15.08984375" style="2" customWidth="1"/>
    <col min="6" max="6" width="9.08984375" style="2" bestFit="1" customWidth="1"/>
    <col min="7" max="7" width="8.90625" style="2"/>
    <col min="8" max="8" width="18.6328125" style="2" customWidth="1"/>
    <col min="9" max="9" width="11.81640625" style="2" customWidth="1"/>
    <col min="10" max="10" width="10.90625" style="2" customWidth="1"/>
    <col min="11" max="11" width="14.453125" style="2" customWidth="1"/>
    <col min="12" max="13" width="8.90625" style="2"/>
    <col min="14" max="14" width="23.90625" style="2" customWidth="1"/>
    <col min="15" max="15" width="11" style="2" customWidth="1"/>
    <col min="16" max="16" width="11.1796875" style="2" customWidth="1"/>
    <col min="17" max="17" width="13.90625" style="2" customWidth="1"/>
    <col min="18" max="16384" width="8.90625" style="2"/>
  </cols>
  <sheetData>
    <row r="2" spans="2:18" ht="15.65" customHeight="1" x14ac:dyDescent="0.35">
      <c r="B2" s="41" t="s">
        <v>28</v>
      </c>
    </row>
    <row r="3" spans="2:18" ht="15.65" customHeight="1" x14ac:dyDescent="0.35">
      <c r="B3" s="41" t="s">
        <v>45</v>
      </c>
    </row>
    <row r="4" spans="2:18" ht="15.65" customHeight="1" x14ac:dyDescent="0.35">
      <c r="B4" s="41" t="s">
        <v>35</v>
      </c>
    </row>
    <row r="5" spans="2:18" ht="15.65" customHeight="1" x14ac:dyDescent="0.25">
      <c r="B5" s="27"/>
    </row>
    <row r="6" spans="2:18" ht="23.5" thickBot="1" x14ac:dyDescent="0.3">
      <c r="B6" s="42" t="s">
        <v>47</v>
      </c>
      <c r="C6" s="43" t="s">
        <v>8</v>
      </c>
      <c r="D6" s="43" t="s">
        <v>9</v>
      </c>
      <c r="E6" s="43" t="s">
        <v>34</v>
      </c>
    </row>
    <row r="7" spans="2:18" ht="15.65" customHeight="1" x14ac:dyDescent="0.25">
      <c r="B7" s="22" t="s">
        <v>5</v>
      </c>
      <c r="C7" s="23">
        <v>0</v>
      </c>
      <c r="D7" s="24">
        <v>0</v>
      </c>
      <c r="E7" s="23">
        <v>0</v>
      </c>
    </row>
    <row r="8" spans="2:18" ht="15.65" customHeight="1" x14ac:dyDescent="0.25">
      <c r="B8" s="8" t="s">
        <v>0</v>
      </c>
      <c r="C8" s="23">
        <v>500</v>
      </c>
      <c r="D8" s="24">
        <v>13.7</v>
      </c>
      <c r="E8" s="23">
        <f>C8*D8</f>
        <v>6850</v>
      </c>
    </row>
    <row r="9" spans="2:18" ht="15.65" customHeight="1" x14ac:dyDescent="0.25">
      <c r="B9" s="8" t="s">
        <v>1</v>
      </c>
      <c r="C9" s="23">
        <v>400</v>
      </c>
      <c r="D9" s="24">
        <v>15</v>
      </c>
      <c r="E9" s="23">
        <f>C9*D9</f>
        <v>6000</v>
      </c>
    </row>
    <row r="10" spans="2:18" ht="15.65" customHeight="1" x14ac:dyDescent="0.25">
      <c r="B10" s="8" t="s">
        <v>2</v>
      </c>
      <c r="C10" s="23">
        <v>600</v>
      </c>
      <c r="D10" s="24">
        <v>20.5</v>
      </c>
      <c r="E10" s="23">
        <f>C10*D10</f>
        <v>12300</v>
      </c>
    </row>
    <row r="11" spans="2:18" ht="15.65" customHeight="1" x14ac:dyDescent="0.25">
      <c r="B11" s="8" t="s">
        <v>3</v>
      </c>
      <c r="C11" s="23">
        <v>400</v>
      </c>
      <c r="D11" s="24">
        <v>22.5</v>
      </c>
      <c r="E11" s="23">
        <f>C11*D11</f>
        <v>9000</v>
      </c>
    </row>
    <row r="12" spans="2:18" ht="15.65" customHeight="1" x14ac:dyDescent="0.25">
      <c r="B12" s="8" t="s">
        <v>4</v>
      </c>
      <c r="C12" s="23">
        <v>1100</v>
      </c>
      <c r="D12" s="24">
        <v>23.5</v>
      </c>
      <c r="E12" s="23">
        <f>C12*D12</f>
        <v>25850</v>
      </c>
    </row>
    <row r="13" spans="2:18" ht="15.65" customHeight="1" thickBot="1" x14ac:dyDescent="0.3">
      <c r="B13" s="25" t="s">
        <v>12</v>
      </c>
      <c r="C13" s="26">
        <f>SUM(C8:C12)</f>
        <v>3000</v>
      </c>
      <c r="D13" s="26">
        <f>E13/C13</f>
        <v>20</v>
      </c>
      <c r="E13" s="26">
        <f>SUM(E8:E12)</f>
        <v>60000</v>
      </c>
    </row>
    <row r="15" spans="2:18" ht="15.65" customHeight="1" x14ac:dyDescent="0.25">
      <c r="B15" s="48" t="s">
        <v>6</v>
      </c>
      <c r="H15" s="48" t="s">
        <v>24</v>
      </c>
      <c r="I15" s="48"/>
      <c r="N15" s="48" t="s">
        <v>25</v>
      </c>
    </row>
    <row r="16" spans="2:18" s="47" customFormat="1" ht="30" customHeight="1" thickBot="1" x14ac:dyDescent="0.3">
      <c r="B16" s="44"/>
      <c r="C16" s="45" t="s">
        <v>8</v>
      </c>
      <c r="D16" s="45" t="s">
        <v>9</v>
      </c>
      <c r="E16" s="45" t="s">
        <v>34</v>
      </c>
      <c r="F16" s="46"/>
      <c r="G16" s="46"/>
      <c r="H16" s="44"/>
      <c r="I16" s="45" t="s">
        <v>8</v>
      </c>
      <c r="J16" s="45" t="s">
        <v>9</v>
      </c>
      <c r="K16" s="45" t="s">
        <v>34</v>
      </c>
      <c r="N16" s="44"/>
      <c r="O16" s="45" t="s">
        <v>8</v>
      </c>
      <c r="P16" s="45" t="s">
        <v>9</v>
      </c>
      <c r="Q16" s="45" t="s">
        <v>34</v>
      </c>
      <c r="R16" s="46"/>
    </row>
    <row r="17" spans="2:18" ht="15.65" customHeight="1" x14ac:dyDescent="0.25">
      <c r="B17" s="3" t="s">
        <v>7</v>
      </c>
      <c r="C17" s="9">
        <v>2000</v>
      </c>
      <c r="D17" s="3">
        <v>50</v>
      </c>
      <c r="E17" s="52">
        <f>C17*D17</f>
        <v>100000</v>
      </c>
      <c r="H17" s="3" t="s">
        <v>7</v>
      </c>
      <c r="I17" s="9">
        <v>2000</v>
      </c>
      <c r="J17" s="3">
        <v>50</v>
      </c>
      <c r="K17" s="52">
        <f>I17*J17</f>
        <v>100000</v>
      </c>
      <c r="N17" s="3" t="s">
        <v>7</v>
      </c>
      <c r="O17" s="9">
        <v>2000</v>
      </c>
      <c r="P17" s="3">
        <v>50</v>
      </c>
      <c r="Q17" s="52">
        <f>O17*P17</f>
        <v>100000</v>
      </c>
    </row>
    <row r="18" spans="2:18" ht="15.65" customHeight="1" x14ac:dyDescent="0.25">
      <c r="E18" s="10">
        <f>-C8*D8</f>
        <v>-6850</v>
      </c>
      <c r="F18" s="11" t="s">
        <v>13</v>
      </c>
      <c r="K18" s="10">
        <f>-C8*$D$13</f>
        <v>-10000</v>
      </c>
      <c r="L18" s="11" t="s">
        <v>20</v>
      </c>
      <c r="Q18" s="10">
        <f>-C12*D12</f>
        <v>-25850</v>
      </c>
      <c r="R18" s="11" t="s">
        <v>26</v>
      </c>
    </row>
    <row r="19" spans="2:18" ht="15.65" customHeight="1" x14ac:dyDescent="0.25">
      <c r="E19" s="10">
        <f>-C9*D9</f>
        <v>-6000</v>
      </c>
      <c r="F19" s="11" t="s">
        <v>14</v>
      </c>
      <c r="K19" s="10">
        <f>-C9*$D$13</f>
        <v>-8000</v>
      </c>
      <c r="L19" s="11" t="s">
        <v>21</v>
      </c>
      <c r="Q19" s="10">
        <f>-C11*D11</f>
        <v>-9000</v>
      </c>
      <c r="R19" s="11" t="s">
        <v>16</v>
      </c>
    </row>
    <row r="20" spans="2:18" ht="15.65" customHeight="1" x14ac:dyDescent="0.25">
      <c r="E20" s="10">
        <f>-C10*D10</f>
        <v>-12300</v>
      </c>
      <c r="F20" s="11" t="s">
        <v>15</v>
      </c>
      <c r="K20" s="10">
        <f>-C10*$D$13</f>
        <v>-12000</v>
      </c>
      <c r="L20" s="11" t="s">
        <v>22</v>
      </c>
      <c r="Q20" s="10">
        <f>-500*D10</f>
        <v>-10250</v>
      </c>
      <c r="R20" s="11" t="s">
        <v>27</v>
      </c>
    </row>
    <row r="21" spans="2:18" ht="15.65" customHeight="1" x14ac:dyDescent="0.25">
      <c r="E21" s="10">
        <f>-C11*D11</f>
        <v>-9000</v>
      </c>
      <c r="F21" s="11" t="s">
        <v>16</v>
      </c>
      <c r="K21" s="10">
        <f>-C11*$D$13</f>
        <v>-8000</v>
      </c>
      <c r="L21" s="11" t="s">
        <v>21</v>
      </c>
      <c r="Q21" s="10"/>
      <c r="R21" s="11"/>
    </row>
    <row r="22" spans="2:18" ht="15.65" customHeight="1" x14ac:dyDescent="0.25">
      <c r="E22" s="1">
        <f>-100*D12</f>
        <v>-2350</v>
      </c>
      <c r="F22" s="11" t="s">
        <v>17</v>
      </c>
      <c r="K22" s="10">
        <f>-C12*$D$13</f>
        <v>-22000</v>
      </c>
      <c r="L22" s="11" t="s">
        <v>23</v>
      </c>
      <c r="Q22" s="1"/>
      <c r="R22" s="11"/>
    </row>
    <row r="23" spans="2:18" ht="15.65" customHeight="1" x14ac:dyDescent="0.25">
      <c r="B23" s="12" t="s">
        <v>10</v>
      </c>
      <c r="C23" s="13">
        <v>-2000</v>
      </c>
      <c r="D23" s="14">
        <f>-E23/C23</f>
        <v>-18.25</v>
      </c>
      <c r="E23" s="15">
        <f>SUM(E18:E22)</f>
        <v>-36500</v>
      </c>
      <c r="H23" s="12" t="s">
        <v>10</v>
      </c>
      <c r="I23" s="13">
        <v>-2000</v>
      </c>
      <c r="J23" s="14">
        <f>-D13</f>
        <v>-20</v>
      </c>
      <c r="K23" s="15">
        <f>-I23*J23</f>
        <v>-40000</v>
      </c>
      <c r="N23" s="12" t="s">
        <v>10</v>
      </c>
      <c r="O23" s="13">
        <v>-2000</v>
      </c>
      <c r="P23" s="14">
        <f>-Q23/O23</f>
        <v>-22.55</v>
      </c>
      <c r="Q23" s="15">
        <f>SUM(Q18:Q22)</f>
        <v>-45100</v>
      </c>
    </row>
    <row r="24" spans="2:18" ht="15.65" customHeight="1" thickBot="1" x14ac:dyDescent="0.3">
      <c r="B24" s="16" t="s">
        <v>18</v>
      </c>
      <c r="C24" s="16"/>
      <c r="D24" s="16"/>
      <c r="E24" s="17">
        <f>E17+E23</f>
        <v>63500</v>
      </c>
      <c r="H24" s="16" t="s">
        <v>18</v>
      </c>
      <c r="I24" s="16"/>
      <c r="J24" s="16"/>
      <c r="K24" s="17">
        <f>K17+K23</f>
        <v>60000</v>
      </c>
      <c r="N24" s="16" t="s">
        <v>18</v>
      </c>
      <c r="O24" s="16"/>
      <c r="P24" s="16"/>
      <c r="Q24" s="17">
        <f>Q17+Q23</f>
        <v>54900</v>
      </c>
    </row>
    <row r="26" spans="2:18" ht="15.65" customHeight="1" thickBot="1" x14ac:dyDescent="0.3">
      <c r="B26" s="16" t="s">
        <v>11</v>
      </c>
      <c r="C26" s="18">
        <f>C13+C23</f>
        <v>1000</v>
      </c>
      <c r="D26" s="19">
        <f>D12</f>
        <v>23.5</v>
      </c>
      <c r="E26" s="20">
        <f>C26*D26</f>
        <v>23500</v>
      </c>
      <c r="H26" s="16" t="s">
        <v>11</v>
      </c>
      <c r="I26" s="18">
        <v>1000</v>
      </c>
      <c r="J26" s="19">
        <v>20</v>
      </c>
      <c r="K26" s="20">
        <f>I26*J26</f>
        <v>20000</v>
      </c>
      <c r="N26" s="16" t="s">
        <v>11</v>
      </c>
      <c r="O26" s="18">
        <v>1000</v>
      </c>
      <c r="P26" s="21">
        <f>Q26/O26</f>
        <v>14.9</v>
      </c>
      <c r="Q26" s="20">
        <f>100*D10+C9*D9+C8*D8</f>
        <v>14900</v>
      </c>
    </row>
  </sheetData>
  <hyperlinks>
    <hyperlink ref="F18" r:id="rId1" xr:uid="{BF524F73-9143-4FB2-97CC-FE1924E47A62}"/>
    <hyperlink ref="F19" r:id="rId2" xr:uid="{009721E0-947F-4D47-A694-EE56546AFD2F}"/>
    <hyperlink ref="F20" r:id="rId3" xr:uid="{4C389E23-36E0-48AB-BA36-756CA008E92D}"/>
    <hyperlink ref="F21" r:id="rId4" xr:uid="{1600F9E7-4565-4186-8D51-73C4F0A3A304}"/>
    <hyperlink ref="F22" r:id="rId5" xr:uid="{ADF6FB80-E318-41B3-89D4-08CF663091B5}"/>
    <hyperlink ref="L18" r:id="rId6" xr:uid="{DF435217-6225-46CA-9F22-F18AD06085C3}"/>
    <hyperlink ref="L19" r:id="rId7" xr:uid="{A3983FBC-69F1-4C06-83C6-58A7B3B6D450}"/>
    <hyperlink ref="L20" r:id="rId8" xr:uid="{7B5DA0E5-934C-4BB9-B5E8-C7E71A9E7934}"/>
    <hyperlink ref="L21" r:id="rId9" xr:uid="{03646E57-B54A-4063-8801-21C5A3E952A8}"/>
    <hyperlink ref="L22" r:id="rId10" xr:uid="{6CF62BFF-8384-4692-B7FD-897F207FCD8F}"/>
    <hyperlink ref="R18" r:id="rId11" display="500@13.7" xr:uid="{D2DE76A7-11A8-43F6-B34A-EF99AC25063E}"/>
    <hyperlink ref="R19" r:id="rId12" xr:uid="{BFFDDE4B-0C76-4F6C-BBBC-3E40A5F4BD47}"/>
    <hyperlink ref="R20" r:id="rId13" xr:uid="{C23F15EE-891E-432A-A3B3-D5B0CEE52B2E}"/>
  </hyperlinks>
  <pageMargins left="0.7" right="0.7" top="0.75" bottom="0.75" header="0.3" footer="0.3"/>
  <pageSetup paperSize="9" orientation="portrait"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599FB-7A85-483A-BFD0-83D0824538EE}">
  <dimension ref="B2:R26"/>
  <sheetViews>
    <sheetView showGridLines="0" zoomScaleNormal="100" workbookViewId="0">
      <selection activeCell="O22" sqref="O22"/>
    </sheetView>
  </sheetViews>
  <sheetFormatPr defaultColWidth="8.90625" defaultRowHeight="15.65" customHeight="1" x14ac:dyDescent="0.25"/>
  <cols>
    <col min="1" max="1" width="2.81640625" style="2" customWidth="1"/>
    <col min="2" max="2" width="29.81640625" style="2" bestFit="1" customWidth="1"/>
    <col min="3" max="3" width="11.08984375" style="2" bestFit="1" customWidth="1"/>
    <col min="4" max="4" width="10" style="2" customWidth="1"/>
    <col min="5" max="5" width="14" style="2" customWidth="1"/>
    <col min="6" max="6" width="9.08984375" style="2" bestFit="1" customWidth="1"/>
    <col min="7" max="7" width="8.90625" style="2"/>
    <col min="8" max="8" width="18.6328125" style="2" customWidth="1"/>
    <col min="9" max="9" width="11.81640625" style="2" customWidth="1"/>
    <col min="10" max="10" width="10.90625" style="2" customWidth="1"/>
    <col min="11" max="11" width="14.81640625" style="2" customWidth="1"/>
    <col min="12" max="13" width="8.90625" style="2"/>
    <col min="14" max="14" width="17.90625" style="2" customWidth="1"/>
    <col min="15" max="15" width="11" style="2" customWidth="1"/>
    <col min="16" max="16" width="11.1796875" style="2" customWidth="1"/>
    <col min="17" max="17" width="14.6328125" style="2" customWidth="1"/>
    <col min="18" max="16384" width="8.90625" style="2"/>
  </cols>
  <sheetData>
    <row r="2" spans="2:18" ht="15.65" customHeight="1" x14ac:dyDescent="0.35">
      <c r="B2" s="41" t="s">
        <v>46</v>
      </c>
    </row>
    <row r="3" spans="2:18" ht="15.65" customHeight="1" x14ac:dyDescent="0.35">
      <c r="B3" s="41" t="s">
        <v>45</v>
      </c>
    </row>
    <row r="4" spans="2:18" ht="15.65" customHeight="1" x14ac:dyDescent="0.35">
      <c r="B4" s="41" t="s">
        <v>36</v>
      </c>
    </row>
    <row r="5" spans="2:18" ht="15.65" customHeight="1" x14ac:dyDescent="0.25">
      <c r="B5" s="28"/>
    </row>
    <row r="6" spans="2:18" s="49" customFormat="1" ht="29.4" customHeight="1" thickBot="1" x14ac:dyDescent="0.3">
      <c r="B6" s="42" t="s">
        <v>47</v>
      </c>
      <c r="C6" s="43" t="s">
        <v>8</v>
      </c>
      <c r="D6" s="43" t="s">
        <v>9</v>
      </c>
      <c r="E6" s="43" t="s">
        <v>34</v>
      </c>
    </row>
    <row r="7" spans="2:18" ht="15.65" customHeight="1" x14ac:dyDescent="0.25">
      <c r="B7" s="22" t="s">
        <v>5</v>
      </c>
      <c r="C7" s="23">
        <v>0</v>
      </c>
      <c r="D7" s="24">
        <v>0</v>
      </c>
      <c r="E7" s="23">
        <v>0</v>
      </c>
    </row>
    <row r="8" spans="2:18" ht="15.65" customHeight="1" x14ac:dyDescent="0.25">
      <c r="B8" s="8" t="s">
        <v>0</v>
      </c>
      <c r="C8" s="23">
        <v>500</v>
      </c>
      <c r="D8" s="24">
        <v>23.2</v>
      </c>
      <c r="E8" s="23">
        <f>C8*D8</f>
        <v>11600</v>
      </c>
    </row>
    <row r="9" spans="2:18" ht="15.65" customHeight="1" x14ac:dyDescent="0.25">
      <c r="B9" s="8" t="s">
        <v>1</v>
      </c>
      <c r="C9" s="23">
        <v>400</v>
      </c>
      <c r="D9" s="24">
        <v>21.4</v>
      </c>
      <c r="E9" s="23">
        <f>C9*D9</f>
        <v>8560</v>
      </c>
    </row>
    <row r="10" spans="2:18" ht="15.65" customHeight="1" x14ac:dyDescent="0.25">
      <c r="B10" s="8" t="s">
        <v>2</v>
      </c>
      <c r="C10" s="23">
        <v>600</v>
      </c>
      <c r="D10" s="24">
        <v>20</v>
      </c>
      <c r="E10" s="23">
        <f>C10*D10</f>
        <v>12000</v>
      </c>
    </row>
    <row r="11" spans="2:18" ht="15.65" customHeight="1" x14ac:dyDescent="0.25">
      <c r="B11" s="8" t="s">
        <v>3</v>
      </c>
      <c r="C11" s="23">
        <v>400</v>
      </c>
      <c r="D11" s="24">
        <v>19</v>
      </c>
      <c r="E11" s="23">
        <f>C11*D11</f>
        <v>7600</v>
      </c>
    </row>
    <row r="12" spans="2:18" ht="15.65" customHeight="1" x14ac:dyDescent="0.25">
      <c r="B12" s="8" t="s">
        <v>4</v>
      </c>
      <c r="C12" s="23">
        <v>1100</v>
      </c>
      <c r="D12" s="24">
        <v>18.399999999999999</v>
      </c>
      <c r="E12" s="23">
        <f>C12*D12</f>
        <v>20240</v>
      </c>
    </row>
    <row r="13" spans="2:18" ht="15.65" customHeight="1" thickBot="1" x14ac:dyDescent="0.3">
      <c r="B13" s="25" t="s">
        <v>12</v>
      </c>
      <c r="C13" s="26">
        <f>SUM(C8:C12)</f>
        <v>3000</v>
      </c>
      <c r="D13" s="26">
        <f>E13/C13</f>
        <v>20</v>
      </c>
      <c r="E13" s="26">
        <f>SUM(E8:E12)</f>
        <v>60000</v>
      </c>
    </row>
    <row r="15" spans="2:18" ht="15.65" customHeight="1" x14ac:dyDescent="0.25">
      <c r="B15" s="48" t="s">
        <v>6</v>
      </c>
      <c r="H15" s="48" t="s">
        <v>24</v>
      </c>
      <c r="I15" s="48"/>
      <c r="N15" s="48" t="s">
        <v>25</v>
      </c>
    </row>
    <row r="16" spans="2:18" s="49" customFormat="1" ht="31.25" customHeight="1" thickBot="1" x14ac:dyDescent="0.3">
      <c r="B16" s="50"/>
      <c r="C16" s="45" t="s">
        <v>8</v>
      </c>
      <c r="D16" s="45" t="s">
        <v>9</v>
      </c>
      <c r="E16" s="45" t="s">
        <v>34</v>
      </c>
      <c r="F16" s="51"/>
      <c r="G16" s="51"/>
      <c r="H16" s="50"/>
      <c r="I16" s="45" t="s">
        <v>8</v>
      </c>
      <c r="J16" s="45" t="s">
        <v>9</v>
      </c>
      <c r="K16" s="45" t="s">
        <v>34</v>
      </c>
      <c r="N16" s="50"/>
      <c r="O16" s="45" t="s">
        <v>8</v>
      </c>
      <c r="P16" s="45" t="s">
        <v>9</v>
      </c>
      <c r="Q16" s="45" t="s">
        <v>34</v>
      </c>
      <c r="R16" s="51"/>
    </row>
    <row r="17" spans="2:18" ht="15.65" customHeight="1" x14ac:dyDescent="0.25">
      <c r="B17" s="3" t="s">
        <v>7</v>
      </c>
      <c r="C17" s="9">
        <v>2000</v>
      </c>
      <c r="D17" s="3">
        <v>50</v>
      </c>
      <c r="E17" s="52">
        <f>C17*D17</f>
        <v>100000</v>
      </c>
      <c r="H17" s="3" t="s">
        <v>7</v>
      </c>
      <c r="I17" s="9">
        <v>2000</v>
      </c>
      <c r="J17" s="3">
        <v>50</v>
      </c>
      <c r="K17" s="52">
        <f>I17*J17</f>
        <v>100000</v>
      </c>
      <c r="N17" s="3" t="s">
        <v>7</v>
      </c>
      <c r="O17" s="9">
        <v>2000</v>
      </c>
      <c r="P17" s="3">
        <v>50</v>
      </c>
      <c r="Q17" s="52">
        <f>O17*P17</f>
        <v>100000</v>
      </c>
    </row>
    <row r="18" spans="2:18" ht="15.65" customHeight="1" x14ac:dyDescent="0.25">
      <c r="E18" s="10">
        <f>-C8*D8</f>
        <v>-11600</v>
      </c>
      <c r="F18" s="11" t="s">
        <v>29</v>
      </c>
      <c r="K18" s="10">
        <f>-C8*$D$13</f>
        <v>-10000</v>
      </c>
      <c r="L18" s="11" t="s">
        <v>20</v>
      </c>
      <c r="Q18" s="10">
        <f>-C12*D12</f>
        <v>-20240</v>
      </c>
      <c r="R18" s="11" t="s">
        <v>33</v>
      </c>
    </row>
    <row r="19" spans="2:18" ht="15.65" customHeight="1" x14ac:dyDescent="0.25">
      <c r="E19" s="10">
        <f>-C9*D9</f>
        <v>-8560</v>
      </c>
      <c r="F19" s="11" t="s">
        <v>30</v>
      </c>
      <c r="K19" s="10">
        <f>-C9*$D$13</f>
        <v>-8000</v>
      </c>
      <c r="L19" s="11" t="s">
        <v>21</v>
      </c>
      <c r="Q19" s="10">
        <f>-C11*D11</f>
        <v>-7600</v>
      </c>
      <c r="R19" s="11" t="s">
        <v>31</v>
      </c>
    </row>
    <row r="20" spans="2:18" ht="15.65" customHeight="1" x14ac:dyDescent="0.25">
      <c r="E20" s="10">
        <f>-C10*D10</f>
        <v>-12000</v>
      </c>
      <c r="F20" s="11" t="s">
        <v>22</v>
      </c>
      <c r="K20" s="10">
        <f>-C10*$D$13</f>
        <v>-12000</v>
      </c>
      <c r="L20" s="11" t="s">
        <v>22</v>
      </c>
      <c r="Q20" s="10">
        <f>-500*D10</f>
        <v>-10000</v>
      </c>
      <c r="R20" s="11" t="s">
        <v>20</v>
      </c>
    </row>
    <row r="21" spans="2:18" ht="15.65" customHeight="1" x14ac:dyDescent="0.25">
      <c r="E21" s="10">
        <f>-C11*D11</f>
        <v>-7600</v>
      </c>
      <c r="F21" s="11" t="s">
        <v>31</v>
      </c>
      <c r="K21" s="10">
        <f>-C11*$D$13</f>
        <v>-8000</v>
      </c>
      <c r="L21" s="11" t="s">
        <v>21</v>
      </c>
      <c r="Q21" s="10"/>
      <c r="R21" s="11"/>
    </row>
    <row r="22" spans="2:18" ht="15.65" customHeight="1" x14ac:dyDescent="0.25">
      <c r="E22" s="1">
        <f>-100*D12</f>
        <v>-1839.9999999999998</v>
      </c>
      <c r="F22" s="11" t="s">
        <v>32</v>
      </c>
      <c r="K22" s="10">
        <f>-C12*$D$13</f>
        <v>-22000</v>
      </c>
      <c r="L22" s="11" t="s">
        <v>23</v>
      </c>
      <c r="Q22" s="1"/>
      <c r="R22" s="11"/>
    </row>
    <row r="23" spans="2:18" ht="15.65" customHeight="1" x14ac:dyDescent="0.25">
      <c r="B23" s="12" t="s">
        <v>10</v>
      </c>
      <c r="C23" s="13">
        <v>-2000</v>
      </c>
      <c r="D23" s="14">
        <f>-E23/C23</f>
        <v>-20.8</v>
      </c>
      <c r="E23" s="15">
        <f>SUM(E18:E22)</f>
        <v>-41600</v>
      </c>
      <c r="H23" s="12" t="s">
        <v>10</v>
      </c>
      <c r="I23" s="13">
        <v>-2000</v>
      </c>
      <c r="J23" s="14">
        <f>-D13</f>
        <v>-20</v>
      </c>
      <c r="K23" s="15">
        <f>-I23*J23</f>
        <v>-40000</v>
      </c>
      <c r="N23" s="12" t="s">
        <v>10</v>
      </c>
      <c r="O23" s="13">
        <v>-2000</v>
      </c>
      <c r="P23" s="14">
        <f>-Q23/O23</f>
        <v>-18.920000000000002</v>
      </c>
      <c r="Q23" s="15">
        <f>SUM(Q18:Q22)</f>
        <v>-37840</v>
      </c>
    </row>
    <row r="24" spans="2:18" ht="15.65" customHeight="1" thickBot="1" x14ac:dyDescent="0.3">
      <c r="B24" s="16" t="s">
        <v>18</v>
      </c>
      <c r="C24" s="16"/>
      <c r="D24" s="16"/>
      <c r="E24" s="17">
        <f>E17+E23</f>
        <v>58400</v>
      </c>
      <c r="H24" s="16" t="s">
        <v>18</v>
      </c>
      <c r="I24" s="16"/>
      <c r="J24" s="16"/>
      <c r="K24" s="17">
        <f>K17+K23</f>
        <v>60000</v>
      </c>
      <c r="N24" s="16" t="s">
        <v>18</v>
      </c>
      <c r="O24" s="16"/>
      <c r="P24" s="16"/>
      <c r="Q24" s="17">
        <f>Q17+Q23</f>
        <v>62160</v>
      </c>
    </row>
    <row r="26" spans="2:18" ht="15.65" customHeight="1" thickBot="1" x14ac:dyDescent="0.3">
      <c r="B26" s="16" t="s">
        <v>11</v>
      </c>
      <c r="C26" s="18">
        <f>C13+C23</f>
        <v>1000</v>
      </c>
      <c r="D26" s="19">
        <f>D12</f>
        <v>18.399999999999999</v>
      </c>
      <c r="E26" s="20">
        <f>C26*D26</f>
        <v>18400</v>
      </c>
      <c r="H26" s="16" t="s">
        <v>11</v>
      </c>
      <c r="I26" s="18">
        <v>1000</v>
      </c>
      <c r="J26" s="19">
        <v>20</v>
      </c>
      <c r="K26" s="20">
        <f>I26*J26</f>
        <v>20000</v>
      </c>
      <c r="N26" s="16" t="s">
        <v>11</v>
      </c>
      <c r="O26" s="18">
        <v>1000</v>
      </c>
      <c r="P26" s="21">
        <f>Q26/O26</f>
        <v>22.16</v>
      </c>
      <c r="Q26" s="20">
        <f>100*D10+C9*D9+C8*D8</f>
        <v>22160</v>
      </c>
    </row>
  </sheetData>
  <hyperlinks>
    <hyperlink ref="F18" r:id="rId1" xr:uid="{1F4C74C1-41E0-4DE0-A849-EEE281CAC44A}"/>
    <hyperlink ref="F19" r:id="rId2" xr:uid="{D7CEB70F-130B-4DE9-AEDC-6092CF0D1C52}"/>
    <hyperlink ref="F20" r:id="rId3" xr:uid="{C9A14B41-EA0D-476F-A734-431C0158EF80}"/>
    <hyperlink ref="F21" r:id="rId4" xr:uid="{20A33B99-DD04-4149-93F9-778219D7C170}"/>
    <hyperlink ref="F22" r:id="rId5" xr:uid="{0DABA812-11DD-4E6F-9354-2F8A46F23958}"/>
    <hyperlink ref="L18" r:id="rId6" xr:uid="{AA9298DE-7C12-4EE6-99EF-17F6B19FB917}"/>
    <hyperlink ref="L19" r:id="rId7" xr:uid="{F9BE8189-AC0A-4368-B66C-063630591E41}"/>
    <hyperlink ref="L20" r:id="rId8" xr:uid="{26576715-FD0C-49F2-BDF5-5EBB5093B050}"/>
    <hyperlink ref="L21" r:id="rId9" xr:uid="{A53C5587-1D1A-44CB-953A-D10671F344FB}"/>
    <hyperlink ref="L22" r:id="rId10" xr:uid="{32E56F7D-CBEF-4052-9DE9-F2A88AD1407A}"/>
    <hyperlink ref="R18" r:id="rId11" display="500@13.7" xr:uid="{15A6DCB8-D5A8-4706-8EA0-729B6A86BA42}"/>
    <hyperlink ref="R19" r:id="rId12" xr:uid="{6CF5557E-8DDD-4D4E-BB86-57B05394CE20}"/>
    <hyperlink ref="R20" r:id="rId13" xr:uid="{E0162D88-87E3-4A55-AD15-522469A61E3D}"/>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5EC25-3F21-4A6B-AC89-674DAAEC5808}">
  <dimension ref="B3:H12"/>
  <sheetViews>
    <sheetView showGridLines="0" workbookViewId="0">
      <selection activeCell="B4" sqref="B4"/>
    </sheetView>
  </sheetViews>
  <sheetFormatPr defaultColWidth="8.90625" defaultRowHeight="11.5" x14ac:dyDescent="0.25"/>
  <cols>
    <col min="1" max="1" width="2.81640625" style="2" customWidth="1"/>
    <col min="2" max="2" width="16.453125" style="2" customWidth="1"/>
    <col min="3" max="5" width="12.08984375" style="2" customWidth="1"/>
    <col min="6" max="6" width="13.81640625" style="2" customWidth="1"/>
    <col min="7" max="8" width="10.6328125" style="2" bestFit="1" customWidth="1"/>
    <col min="9" max="16384" width="8.90625" style="2"/>
  </cols>
  <sheetData>
    <row r="3" spans="2:8" ht="15.5" x14ac:dyDescent="0.35">
      <c r="B3" s="41" t="s">
        <v>48</v>
      </c>
    </row>
    <row r="4" spans="2:8" ht="15.5" x14ac:dyDescent="0.35">
      <c r="B4" s="41" t="s">
        <v>49</v>
      </c>
    </row>
    <row r="6" spans="2:8" ht="28.75" customHeight="1" x14ac:dyDescent="0.25">
      <c r="C6" s="56" t="s">
        <v>37</v>
      </c>
      <c r="D6" s="57"/>
      <c r="E6" s="58"/>
      <c r="F6" s="55" t="s">
        <v>38</v>
      </c>
      <c r="G6" s="55"/>
      <c r="H6" s="55"/>
    </row>
    <row r="7" spans="2:8" ht="24" thickBot="1" x14ac:dyDescent="0.35">
      <c r="B7" s="4"/>
      <c r="C7" s="43" t="s">
        <v>6</v>
      </c>
      <c r="D7" s="43" t="s">
        <v>19</v>
      </c>
      <c r="E7" s="53" t="s">
        <v>25</v>
      </c>
      <c r="F7" s="43" t="s">
        <v>6</v>
      </c>
      <c r="G7" s="43" t="s">
        <v>19</v>
      </c>
      <c r="H7" s="43" t="s">
        <v>25</v>
      </c>
    </row>
    <row r="8" spans="2:8" x14ac:dyDescent="0.25">
      <c r="B8" s="54" t="s">
        <v>10</v>
      </c>
      <c r="C8" s="5">
        <f>'Scenario 1'!E23</f>
        <v>-36500</v>
      </c>
      <c r="D8" s="5">
        <f>'Scenario 1'!K23</f>
        <v>-40000</v>
      </c>
      <c r="E8" s="6">
        <f>'Scenario 1'!Q23</f>
        <v>-45100</v>
      </c>
      <c r="F8" s="5">
        <f>'Scenario 2'!E23</f>
        <v>-41600</v>
      </c>
      <c r="G8" s="5">
        <f>'Scenario 2'!K23</f>
        <v>-40000</v>
      </c>
      <c r="H8" s="5">
        <f>'Scenario 2'!Q23</f>
        <v>-37840</v>
      </c>
    </row>
    <row r="9" spans="2:8" x14ac:dyDescent="0.25">
      <c r="B9" s="54" t="s">
        <v>18</v>
      </c>
      <c r="C9" s="5">
        <f>'Scenario 1'!E24</f>
        <v>63500</v>
      </c>
      <c r="D9" s="5">
        <f>'Scenario 1'!K24</f>
        <v>60000</v>
      </c>
      <c r="E9" s="6">
        <f>'Scenario 1'!Q24</f>
        <v>54900</v>
      </c>
      <c r="F9" s="5">
        <f>'Scenario 2'!E24</f>
        <v>58400</v>
      </c>
      <c r="G9" s="5">
        <f>'Scenario 2'!K24</f>
        <v>60000</v>
      </c>
      <c r="H9" s="5">
        <f>'Scenario 2'!Q24</f>
        <v>62160</v>
      </c>
    </row>
    <row r="10" spans="2:8" x14ac:dyDescent="0.25">
      <c r="B10" s="54"/>
      <c r="C10" s="5"/>
      <c r="D10" s="5"/>
      <c r="E10" s="6"/>
      <c r="F10" s="5"/>
      <c r="G10" s="5"/>
      <c r="H10" s="5"/>
    </row>
    <row r="11" spans="2:8" x14ac:dyDescent="0.25">
      <c r="B11" s="54" t="s">
        <v>11</v>
      </c>
      <c r="C11" s="5">
        <f>'Scenario 1'!E26</f>
        <v>23500</v>
      </c>
      <c r="D11" s="5">
        <f>'Scenario 1'!K26</f>
        <v>20000</v>
      </c>
      <c r="E11" s="6">
        <f>'Scenario 1'!Q26</f>
        <v>14900</v>
      </c>
      <c r="F11" s="5">
        <f>'Scenario 2'!E26</f>
        <v>18400</v>
      </c>
      <c r="G11" s="5">
        <f>'Scenario 2'!K26</f>
        <v>20000</v>
      </c>
      <c r="H11" s="5">
        <f>'Scenario 2'!Q26</f>
        <v>22160</v>
      </c>
    </row>
    <row r="12" spans="2:8" x14ac:dyDescent="0.25">
      <c r="B12" s="7"/>
      <c r="C12" s="5"/>
      <c r="D12" s="5"/>
      <c r="E12" s="5"/>
      <c r="F12" s="5"/>
      <c r="G12" s="5"/>
      <c r="H12" s="5"/>
    </row>
  </sheetData>
  <mergeCells count="2">
    <mergeCell ref="F6:H6"/>
    <mergeCell ref="C6:E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Page</vt:lpstr>
      <vt:lpstr>Scenario 1</vt:lpstr>
      <vt:lpstr>Scenario 2</vt:lpstr>
      <vt:lpstr>Summary</vt:lpstr>
      <vt:lpstr>'Cover Page'!Print_Area</vt:lpstr>
    </vt:vector>
  </TitlesOfParts>
  <Company>365 Financial Analyst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365 Financial Analyst</dc:creator>
  <dcterms:created xsi:type="dcterms:W3CDTF">2020-08-03T12:15:40Z</dcterms:created>
  <dcterms:modified xsi:type="dcterms:W3CDTF">2020-12-16T13:41:47Z</dcterms:modified>
</cp:coreProperties>
</file>