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14" documentId="13_ncr:1_{7B415F00-DD0D-47B1-8173-98F0E9D03439}" xr6:coauthVersionLast="47" xr6:coauthVersionMax="47" xr10:uidLastSave="{389984DE-0042-4EA9-9645-A4CF8037ED25}"/>
  <bookViews>
    <workbookView xWindow="11304" yWindow="384" windowWidth="10236" windowHeight="11736" xr2:uid="{00000000-000D-0000-FFFF-FFFF00000000}"/>
  </bookViews>
  <sheets>
    <sheet name="Cover Page" sheetId="2" r:id="rId1"/>
    <sheet name="WACC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48" i="3"/>
  <c r="C43" i="3"/>
  <c r="C32" i="3"/>
  <c r="C31" i="3"/>
  <c r="C33" i="3" l="1"/>
  <c r="C23" i="3" l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16" i="3"/>
  <c r="H16" i="3" s="1"/>
  <c r="F23" i="3" l="1"/>
  <c r="H23" i="3"/>
  <c r="C39" i="3" s="1"/>
</calcChain>
</file>

<file path=xl/sharedStrings.xml><?xml version="1.0" encoding="utf-8"?>
<sst xmlns="http://schemas.openxmlformats.org/spreadsheetml/2006/main" count="45" uniqueCount="42">
  <si>
    <t>Strictly Confidential</t>
  </si>
  <si>
    <t>This Excel model is for educational purposes only.</t>
  </si>
  <si>
    <t>Description</t>
  </si>
  <si>
    <t>All content is Copyright material of 365 Financial Analyst ®</t>
  </si>
  <si>
    <t>Input Data</t>
  </si>
  <si>
    <t>WACC</t>
  </si>
  <si>
    <t>Company</t>
  </si>
  <si>
    <t>Levered Beta</t>
  </si>
  <si>
    <t>Debt</t>
  </si>
  <si>
    <t>Equity</t>
  </si>
  <si>
    <t>Tax Rate</t>
  </si>
  <si>
    <t>Unlevered Beta</t>
  </si>
  <si>
    <t>Debt / Equity</t>
  </si>
  <si>
    <t>Cost of Equity</t>
  </si>
  <si>
    <t>Cost of Debt</t>
  </si>
  <si>
    <t>Risk-free Rate of Return</t>
  </si>
  <si>
    <t>Required Return of the Market</t>
  </si>
  <si>
    <t>Stock Price</t>
  </si>
  <si>
    <t xml:space="preserve">Shares Outstanding </t>
  </si>
  <si>
    <t xml:space="preserve">List of Comparable Companies </t>
  </si>
  <si>
    <t>Company 1</t>
  </si>
  <si>
    <t>Company 2</t>
  </si>
  <si>
    <t>Company 3</t>
  </si>
  <si>
    <t>Company 4</t>
  </si>
  <si>
    <t>Company 5</t>
  </si>
  <si>
    <t>Company 6</t>
  </si>
  <si>
    <t>Company 7</t>
  </si>
  <si>
    <t>Average</t>
  </si>
  <si>
    <t>Weight of Debt</t>
  </si>
  <si>
    <t>Weight of Equity</t>
  </si>
  <si>
    <t>TOTAL</t>
  </si>
  <si>
    <t xml:space="preserve">Amount of Debt Outstanding </t>
  </si>
  <si>
    <t>Step 2: Calculate the cost of equity</t>
  </si>
  <si>
    <t>Step 3: Calculate the after-tax cost of debt</t>
  </si>
  <si>
    <t>After-tax cost of debt</t>
  </si>
  <si>
    <t>Step 4: Calculate the weighted average cost of capital (WACC)</t>
  </si>
  <si>
    <t>Step 1: Calculate the weight of debt and equity</t>
  </si>
  <si>
    <t>Output</t>
  </si>
  <si>
    <t>The Weighted average cost of capital (WACC) is the average rate that a firm is expected to pay to all creditors, owners, and other capital providers. We use it as a discount rate when calculating the net present value of an investment.</t>
  </si>
  <si>
    <t xml:space="preserve">Weighted Average Cost of Capital (WACC)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</si>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</sst>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73B0"/>
      </left>
      <right style="thin">
        <color rgb="FF0073B0"/>
      </right>
      <top style="thin">
        <color rgb="FF0073B0"/>
      </top>
      <bottom style="thin">
        <color rgb="FF0073B0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13" fillId="2" borderId="7" xfId="4" applyNumberFormat="1" applyFont="1" applyFill="1" applyBorder="1" applyAlignment="1">
      <alignment wrapText="1"/>
    </xf>
    <xf numFmtId="49" fontId="13" fillId="2" borderId="7" xfId="4" applyNumberFormat="1" applyFont="1" applyFill="1" applyBorder="1" applyAlignment="1">
      <alignment horizontal="center" wrapText="1"/>
    </xf>
    <xf numFmtId="0" fontId="14" fillId="2" borderId="0" xfId="2" applyFont="1" applyFill="1" applyAlignment="1">
      <alignment horizontal="left" vertical="center"/>
    </xf>
    <xf numFmtId="0" fontId="16" fillId="2" borderId="0" xfId="4" applyFont="1" applyFill="1"/>
    <xf numFmtId="7" fontId="16" fillId="2" borderId="0" xfId="4" applyNumberFormat="1" applyFont="1" applyFill="1"/>
    <xf numFmtId="0" fontId="17" fillId="2" borderId="0" xfId="4" applyFont="1" applyFill="1" applyAlignment="1">
      <alignment horizontal="left" vertical="center"/>
    </xf>
    <xf numFmtId="0" fontId="17" fillId="2" borderId="0" xfId="4" applyFont="1" applyFill="1" applyAlignment="1">
      <alignment horizontal="left" vertical="center" wrapText="1"/>
    </xf>
    <xf numFmtId="0" fontId="17" fillId="2" borderId="0" xfId="4" applyFont="1" applyFill="1" applyAlignment="1">
      <alignment horizontal="center" vertical="center"/>
    </xf>
    <xf numFmtId="0" fontId="16" fillId="2" borderId="7" xfId="4" applyFont="1" applyFill="1" applyBorder="1"/>
    <xf numFmtId="7" fontId="16" fillId="2" borderId="7" xfId="4" applyNumberFormat="1" applyFont="1" applyFill="1" applyBorder="1"/>
    <xf numFmtId="9" fontId="16" fillId="2" borderId="0" xfId="4" applyNumberFormat="1" applyFont="1" applyFill="1"/>
    <xf numFmtId="0" fontId="16" fillId="2" borderId="0" xfId="4" applyFont="1" applyFill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2" fontId="16" fillId="2" borderId="9" xfId="4" applyNumberFormat="1" applyFont="1" applyFill="1" applyBorder="1" applyAlignment="1">
      <alignment horizontal="center" vertical="center"/>
    </xf>
    <xf numFmtId="0" fontId="17" fillId="2" borderId="9" xfId="4" applyFont="1" applyFill="1" applyBorder="1" applyAlignment="1">
      <alignment horizontal="center" vertical="center"/>
    </xf>
    <xf numFmtId="2" fontId="17" fillId="2" borderId="9" xfId="4" applyNumberFormat="1" applyFont="1" applyFill="1" applyBorder="1" applyAlignment="1">
      <alignment horizontal="center" vertical="center"/>
    </xf>
    <xf numFmtId="8" fontId="16" fillId="2" borderId="0" xfId="4" applyNumberFormat="1" applyFont="1" applyFill="1"/>
    <xf numFmtId="6" fontId="16" fillId="2" borderId="9" xfId="4" applyNumberFormat="1" applyFont="1" applyFill="1" applyBorder="1" applyAlignment="1">
      <alignment horizontal="center" vertical="center"/>
    </xf>
    <xf numFmtId="6" fontId="16" fillId="2" borderId="0" xfId="4" applyNumberFormat="1" applyFont="1" applyFill="1"/>
    <xf numFmtId="6" fontId="16" fillId="2" borderId="0" xfId="8" applyNumberFormat="1" applyFont="1" applyFill="1"/>
    <xf numFmtId="2" fontId="16" fillId="2" borderId="0" xfId="4" applyNumberFormat="1" applyFont="1" applyFill="1"/>
    <xf numFmtId="0" fontId="16" fillId="2" borderId="9" xfId="4" applyFont="1" applyFill="1" applyBorder="1"/>
    <xf numFmtId="9" fontId="16" fillId="2" borderId="9" xfId="4" applyNumberFormat="1" applyFont="1" applyFill="1" applyBorder="1"/>
    <xf numFmtId="0" fontId="17" fillId="2" borderId="9" xfId="4" applyFont="1" applyFill="1" applyBorder="1"/>
    <xf numFmtId="9" fontId="17" fillId="2" borderId="9" xfId="4" applyNumberFormat="1" applyFont="1" applyFill="1" applyBorder="1"/>
    <xf numFmtId="2" fontId="16" fillId="2" borderId="8" xfId="4" applyNumberFormat="1" applyFont="1" applyFill="1" applyBorder="1"/>
    <xf numFmtId="164" fontId="16" fillId="2" borderId="0" xfId="4" applyNumberFormat="1" applyFont="1" applyFill="1"/>
    <xf numFmtId="10" fontId="16" fillId="2" borderId="8" xfId="4" applyNumberFormat="1" applyFont="1" applyFill="1" applyBorder="1"/>
    <xf numFmtId="2" fontId="17" fillId="2" borderId="0" xfId="4" applyNumberFormat="1" applyFont="1" applyFill="1" applyAlignment="1">
      <alignment horizontal="center" vertical="center"/>
    </xf>
    <xf numFmtId="49" fontId="13" fillId="2" borderId="0" xfId="4" applyNumberFormat="1" applyFont="1" applyFill="1" applyAlignment="1">
      <alignment wrapText="1"/>
    </xf>
    <xf numFmtId="49" fontId="13" fillId="2" borderId="0" xfId="4" applyNumberFormat="1" applyFont="1" applyFill="1" applyAlignment="1">
      <alignment horizontal="center" wrapText="1"/>
    </xf>
    <xf numFmtId="0" fontId="9" fillId="3" borderId="0" xfId="2" applyFont="1" applyFill="1"/>
    <xf numFmtId="0" fontId="8" fillId="3" borderId="0" xfId="2" applyFont="1" applyFill="1"/>
    <xf numFmtId="0" fontId="5" fillId="3" borderId="0" xfId="2" applyFont="1" applyFill="1"/>
    <xf numFmtId="0" fontId="10" fillId="3" borderId="0" xfId="2" applyFont="1" applyFill="1" applyProtection="1">
      <protection locked="0"/>
    </xf>
    <xf numFmtId="0" fontId="5" fillId="3" borderId="3" xfId="2" applyFont="1" applyFill="1" applyBorder="1" applyProtection="1">
      <protection locked="0"/>
    </xf>
    <xf numFmtId="0" fontId="5" fillId="3" borderId="3" xfId="2" applyFont="1" applyFill="1" applyBorder="1"/>
    <xf numFmtId="0" fontId="5" fillId="3" borderId="1" xfId="2" applyFont="1" applyFill="1" applyBorder="1"/>
    <xf numFmtId="0" fontId="11" fillId="3" borderId="0" xfId="2" applyFont="1" applyFill="1"/>
    <xf numFmtId="0" fontId="5" fillId="3" borderId="5" xfId="2" applyFont="1" applyFill="1" applyBorder="1"/>
    <xf numFmtId="0" fontId="6" fillId="3" borderId="0" xfId="2" applyFont="1" applyFill="1"/>
    <xf numFmtId="0" fontId="11" fillId="3" borderId="0" xfId="2" applyFont="1" applyFill="1" applyAlignment="1">
      <alignment horizontal="right"/>
    </xf>
    <xf numFmtId="0" fontId="7" fillId="3" borderId="0" xfId="3" applyFont="1" applyFill="1" applyBorder="1"/>
    <xf numFmtId="0" fontId="15" fillId="3" borderId="0" xfId="2" applyFont="1" applyFill="1"/>
    <xf numFmtId="0" fontId="20" fillId="3" borderId="0" xfId="2" applyFont="1" applyFill="1"/>
    <xf numFmtId="0" fontId="5" fillId="3" borderId="6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17" fillId="2" borderId="9" xfId="4" applyFont="1" applyFill="1" applyBorder="1" applyAlignment="1">
      <alignment horizontal="center"/>
    </xf>
    <xf numFmtId="0" fontId="0" fillId="3" borderId="0" xfId="0" applyFill="1"/>
  </cellXfs>
  <cellStyles count="11">
    <cellStyle name="Comma" xfId="8" builtinId="3"/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9" xr:uid="{BB80F1F3-9922-4059-BF83-BD44F7EAFF68}"/>
    <cellStyle name="Percent 2" xfId="6" xr:uid="{9E2C98EB-5F37-4587-8FEB-4069EA2B93AB}"/>
    <cellStyle name="Percent 3" xfId="10" xr:uid="{1944379E-E72C-44AB-B7CA-2698D4587175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5F220-3E81-42F1-9AFF-B9107F234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B1870A-B57B-4FD1-99A5-3C37153FA53C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9421F4-DA1C-48B6-8226-939AC88A6B57}"/>
            </a:ext>
          </a:extLst>
        </xdr:cNvPr>
        <xdr:cNvSpPr/>
      </xdr:nvSpPr>
      <xdr:spPr>
        <a:xfrm>
          <a:off x="1567545" y="62157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35B84-166A-4A3E-95E7-E588FA96B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992AD-794A-46BA-B7C7-CDE5A0CD3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A8" sqref="A8"/>
    </sheetView>
  </sheetViews>
  <sheetFormatPr defaultColWidth="10.25" defaultRowHeight="13.8" x14ac:dyDescent="0.25"/>
  <cols>
    <col min="1" max="2" width="12.375" style="33" customWidth="1"/>
    <col min="3" max="3" width="37.25" style="33" customWidth="1"/>
    <col min="4" max="22" width="12.375" style="33" customWidth="1"/>
    <col min="23" max="25" width="10.25" style="33"/>
    <col min="26" max="26" width="10.25" style="33" customWidth="1"/>
    <col min="27" max="16384" width="10.25" style="33"/>
  </cols>
  <sheetData>
    <row r="1" spans="1:16" ht="19.5" customHeight="1" x14ac:dyDescent="0.25"/>
    <row r="2" spans="1:16" ht="19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9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9.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9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9.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9.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9.5" customHeight="1" x14ac:dyDescent="0.25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9.5" customHeight="1" x14ac:dyDescent="0.25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24.6" x14ac:dyDescent="0.4">
      <c r="A10" s="32"/>
      <c r="B10" s="34"/>
      <c r="C10" s="35" t="s">
        <v>39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O10" s="34"/>
      <c r="P10" s="34"/>
    </row>
    <row r="11" spans="1:16" ht="19.5" customHeight="1" x14ac:dyDescent="0.25">
      <c r="A11" s="32"/>
      <c r="B11" s="34"/>
      <c r="C11" s="36"/>
      <c r="D11" s="37"/>
      <c r="E11" s="37"/>
      <c r="F11" s="37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9.5" customHeight="1" x14ac:dyDescent="0.25">
      <c r="A12" s="32"/>
      <c r="B12" s="38"/>
      <c r="C12" s="39" t="s">
        <v>2</v>
      </c>
      <c r="D12" s="34"/>
      <c r="E12" s="34"/>
      <c r="F12" s="38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9.5" customHeight="1" x14ac:dyDescent="0.25">
      <c r="A13" s="32"/>
      <c r="B13" s="38"/>
      <c r="C13" s="46" t="s">
        <v>38</v>
      </c>
      <c r="D13" s="47"/>
      <c r="E13" s="47"/>
      <c r="F13" s="48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9.5" customHeight="1" x14ac:dyDescent="0.25">
      <c r="A14" s="32"/>
      <c r="B14" s="38"/>
      <c r="C14" s="46"/>
      <c r="D14" s="47"/>
      <c r="E14" s="47"/>
      <c r="F14" s="48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31.2" customHeight="1" x14ac:dyDescent="0.25">
      <c r="A15" s="32"/>
      <c r="B15" s="38"/>
      <c r="C15" s="49"/>
      <c r="D15" s="50"/>
      <c r="E15" s="50"/>
      <c r="F15" s="51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9.5" customHeight="1" x14ac:dyDescent="0.25">
      <c r="A16" s="32"/>
      <c r="B16" s="34"/>
      <c r="C16" s="40"/>
      <c r="D16" s="40"/>
      <c r="E16" s="40"/>
      <c r="F16" s="40"/>
      <c r="G16" s="37"/>
      <c r="H16" s="37"/>
      <c r="I16" s="37"/>
      <c r="J16" s="37"/>
      <c r="K16" s="37"/>
      <c r="L16" s="37"/>
      <c r="M16" s="37"/>
      <c r="N16" s="37"/>
      <c r="O16" s="34"/>
      <c r="P16" s="34"/>
    </row>
    <row r="17" spans="1:16" ht="19.5" customHeight="1" x14ac:dyDescent="0.25">
      <c r="A17" s="32"/>
      <c r="B17" s="34"/>
      <c r="C17" s="41" t="s">
        <v>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 t="s">
        <v>0</v>
      </c>
      <c r="O17" s="34"/>
      <c r="P17" s="34"/>
    </row>
    <row r="18" spans="1:16" ht="19.5" customHeight="1" x14ac:dyDescent="0.25">
      <c r="A18" s="32"/>
      <c r="B18" s="34"/>
      <c r="C18" s="41" t="s">
        <v>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34"/>
      <c r="O18" s="34"/>
      <c r="P18" s="34"/>
    </row>
    <row r="19" spans="1:16" ht="19.5" customHeight="1" x14ac:dyDescent="0.25">
      <c r="A19" s="32"/>
      <c r="B19" s="34"/>
      <c r="C19" s="4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4"/>
      <c r="O19" s="34"/>
      <c r="P19" s="34"/>
    </row>
    <row r="20" spans="1:16" ht="19.5" customHeight="1" x14ac:dyDescent="0.25">
      <c r="A20" s="32"/>
      <c r="B20" s="34"/>
      <c r="C20" s="41" t="s">
        <v>41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34"/>
      <c r="O20" s="34"/>
      <c r="P20" s="34"/>
    </row>
    <row r="21" spans="1:16" ht="19.5" customHeight="1" x14ac:dyDescent="0.25">
      <c r="A21" s="32"/>
      <c r="B21" s="34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4"/>
      <c r="O21" s="34"/>
      <c r="P21" s="34"/>
    </row>
    <row r="22" spans="1:16" ht="19.5" customHeight="1" x14ac:dyDescent="0.25">
      <c r="A22" s="32"/>
      <c r="B22" s="34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4"/>
      <c r="O22" s="34"/>
      <c r="P22" s="34"/>
    </row>
    <row r="23" spans="1:16" ht="19.5" customHeight="1" x14ac:dyDescent="0.25">
      <c r="A23" s="32"/>
      <c r="B23" s="3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4"/>
      <c r="O23" s="34"/>
      <c r="P23" s="34"/>
    </row>
    <row r="24" spans="1:16" ht="19.5" customHeight="1" x14ac:dyDescent="0.4">
      <c r="A24" s="32"/>
      <c r="B24" s="34"/>
      <c r="C24" s="45" t="s">
        <v>40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4"/>
      <c r="O24" s="34"/>
      <c r="P24" s="34"/>
    </row>
    <row r="25" spans="1:16" ht="19.5" customHeight="1" x14ac:dyDescent="0.25">
      <c r="A25" s="32"/>
      <c r="B25" s="3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4"/>
      <c r="O25" s="34"/>
      <c r="P25" s="34"/>
    </row>
    <row r="26" spans="1:16" ht="19.5" customHeight="1" x14ac:dyDescent="0.25">
      <c r="A26" s="32"/>
      <c r="B26" s="3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4"/>
      <c r="O26" s="34"/>
      <c r="P26" s="34"/>
    </row>
    <row r="27" spans="1:16" ht="19.5" customHeight="1" x14ac:dyDescent="0.25">
      <c r="A27" s="32"/>
      <c r="B27" s="32"/>
      <c r="C27" s="32"/>
      <c r="D27" s="32"/>
      <c r="E27" s="32"/>
      <c r="F27" s="32"/>
      <c r="G27" s="44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9.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33" customFormat="1" ht="19.5" customHeight="1" x14ac:dyDescent="0.25"/>
    <row r="34" s="33" customFormat="1" ht="19.5" customHeight="1" x14ac:dyDescent="0.25"/>
    <row r="35" s="33" customFormat="1" ht="19.5" customHeight="1" x14ac:dyDescent="0.25"/>
    <row r="36" s="33" customFormat="1" ht="19.5" customHeight="1" x14ac:dyDescent="0.25"/>
    <row r="37" s="33" customFormat="1" ht="19.5" customHeight="1" x14ac:dyDescent="0.25"/>
    <row r="38" s="33" customFormat="1" ht="19.5" customHeight="1" x14ac:dyDescent="0.25"/>
    <row r="39" s="33" customFormat="1" ht="19.5" customHeight="1" x14ac:dyDescent="0.25"/>
    <row r="40" s="33" customFormat="1" ht="19.5" customHeight="1" x14ac:dyDescent="0.25"/>
    <row r="41" s="33" customFormat="1" ht="19.5" customHeight="1" x14ac:dyDescent="0.25"/>
    <row r="42" s="33" customFormat="1" ht="19.5" customHeight="1" x14ac:dyDescent="0.25"/>
    <row r="43" s="33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48"/>
  <sheetViews>
    <sheetView workbookViewId="0">
      <selection activeCell="I31" sqref="I31"/>
    </sheetView>
  </sheetViews>
  <sheetFormatPr defaultRowHeight="11.4" x14ac:dyDescent="0.2"/>
  <cols>
    <col min="1" max="1" width="1.875" style="4" customWidth="1"/>
    <col min="2" max="2" width="35" style="4" customWidth="1"/>
    <col min="3" max="3" width="20.625" style="4" customWidth="1"/>
    <col min="4" max="4" width="18" style="4" customWidth="1"/>
    <col min="5" max="5" width="14.5" style="4" customWidth="1"/>
    <col min="6" max="6" width="15.5" style="4" customWidth="1"/>
    <col min="7" max="7" width="17.5" style="4" customWidth="1"/>
    <col min="8" max="8" width="16.375" style="4" customWidth="1"/>
    <col min="9" max="9" width="11.875" style="4" customWidth="1"/>
    <col min="10" max="10" width="11.875" style="4" bestFit="1" customWidth="1"/>
    <col min="11" max="11" width="12.75" style="4" customWidth="1"/>
    <col min="12" max="12" width="8.875" style="4" customWidth="1"/>
    <col min="13" max="13" width="8.625" style="4" customWidth="1"/>
    <col min="14" max="16384" width="9" style="4"/>
  </cols>
  <sheetData>
    <row r="1" spans="2:13" ht="13.2" customHeight="1" x14ac:dyDescent="0.2">
      <c r="B1" s="3" t="s">
        <v>5</v>
      </c>
      <c r="E1" s="6"/>
      <c r="F1" s="7"/>
      <c r="G1" s="6"/>
      <c r="J1" s="8"/>
      <c r="L1" s="8"/>
      <c r="M1" s="6"/>
    </row>
    <row r="2" spans="2:13" ht="12.75" customHeight="1" x14ac:dyDescent="0.2"/>
    <row r="3" spans="2:13" ht="12" thickBot="1" x14ac:dyDescent="0.25">
      <c r="B3" s="1" t="s">
        <v>4</v>
      </c>
      <c r="C3" s="2"/>
      <c r="D3" s="9"/>
      <c r="E3" s="9"/>
      <c r="F3" s="10"/>
      <c r="G3" s="9"/>
      <c r="H3" s="5"/>
      <c r="I3" s="5"/>
      <c r="J3" s="5"/>
      <c r="K3" s="5"/>
    </row>
    <row r="4" spans="2:13" ht="12" thickTop="1" x14ac:dyDescent="0.2"/>
    <row r="5" spans="2:13" x14ac:dyDescent="0.2">
      <c r="B5" s="4" t="s">
        <v>14</v>
      </c>
      <c r="C5" s="11">
        <v>0.05</v>
      </c>
    </row>
    <row r="6" spans="2:13" x14ac:dyDescent="0.2">
      <c r="B6" s="4" t="s">
        <v>10</v>
      </c>
      <c r="C6" s="11">
        <v>0.25</v>
      </c>
    </row>
    <row r="7" spans="2:13" x14ac:dyDescent="0.2">
      <c r="B7" s="4" t="s">
        <v>31</v>
      </c>
      <c r="C7" s="20">
        <v>250</v>
      </c>
    </row>
    <row r="8" spans="2:13" x14ac:dyDescent="0.2">
      <c r="B8" s="4" t="s">
        <v>15</v>
      </c>
      <c r="C8" s="11">
        <v>0.02</v>
      </c>
    </row>
    <row r="9" spans="2:13" x14ac:dyDescent="0.2">
      <c r="B9" s="4" t="s">
        <v>16</v>
      </c>
      <c r="C9" s="11">
        <v>0.12</v>
      </c>
    </row>
    <row r="10" spans="2:13" x14ac:dyDescent="0.2">
      <c r="B10" s="4" t="s">
        <v>17</v>
      </c>
      <c r="C10" s="17">
        <v>0.5</v>
      </c>
    </row>
    <row r="11" spans="2:13" x14ac:dyDescent="0.2">
      <c r="B11" s="4" t="s">
        <v>18</v>
      </c>
      <c r="C11" s="4">
        <v>2500</v>
      </c>
      <c r="D11" s="19"/>
    </row>
    <row r="14" spans="2:13" ht="12" x14ac:dyDescent="0.25">
      <c r="B14" s="52" t="s">
        <v>19</v>
      </c>
      <c r="C14" s="52"/>
      <c r="D14" s="52"/>
      <c r="E14" s="52"/>
      <c r="F14" s="52"/>
      <c r="G14" s="52"/>
      <c r="H14" s="52"/>
    </row>
    <row r="15" spans="2:13" x14ac:dyDescent="0.2">
      <c r="B15" s="13" t="s">
        <v>6</v>
      </c>
      <c r="C15" s="13" t="s">
        <v>7</v>
      </c>
      <c r="D15" s="13" t="s">
        <v>8</v>
      </c>
      <c r="E15" s="13" t="s">
        <v>9</v>
      </c>
      <c r="F15" s="13" t="s">
        <v>12</v>
      </c>
      <c r="G15" s="13" t="s">
        <v>10</v>
      </c>
      <c r="H15" s="13" t="s">
        <v>11</v>
      </c>
      <c r="I15" s="12"/>
    </row>
    <row r="16" spans="2:13" x14ac:dyDescent="0.2">
      <c r="B16" s="13" t="s">
        <v>20</v>
      </c>
      <c r="C16" s="13">
        <v>1.44</v>
      </c>
      <c r="D16" s="18">
        <v>570</v>
      </c>
      <c r="E16" s="18">
        <v>1420</v>
      </c>
      <c r="F16" s="14">
        <f>D16/E16</f>
        <v>0.40140845070422537</v>
      </c>
      <c r="G16" s="13">
        <v>0.33</v>
      </c>
      <c r="H16" s="14">
        <f>C16/((1+(1-G16)*F16))</f>
        <v>1.1348021532826462</v>
      </c>
      <c r="I16" s="12"/>
    </row>
    <row r="17" spans="2:9" x14ac:dyDescent="0.2">
      <c r="B17" s="13" t="s">
        <v>21</v>
      </c>
      <c r="C17" s="13">
        <v>1.35</v>
      </c>
      <c r="D17" s="18">
        <v>290</v>
      </c>
      <c r="E17" s="18">
        <v>940</v>
      </c>
      <c r="F17" s="14">
        <f t="shared" ref="F17:F22" si="0">D17/E17</f>
        <v>0.30851063829787234</v>
      </c>
      <c r="G17" s="13">
        <v>0.33</v>
      </c>
      <c r="H17" s="14">
        <f t="shared" ref="H17:H22" si="1">C17/((1+(1-G17)*F17))</f>
        <v>1.1187516530018515</v>
      </c>
      <c r="I17" s="12"/>
    </row>
    <row r="18" spans="2:9" x14ac:dyDescent="0.2">
      <c r="B18" s="13" t="s">
        <v>22</v>
      </c>
      <c r="C18" s="13">
        <v>1.22</v>
      </c>
      <c r="D18" s="18">
        <v>520</v>
      </c>
      <c r="E18" s="18">
        <v>870</v>
      </c>
      <c r="F18" s="14">
        <f t="shared" si="0"/>
        <v>0.5977011494252874</v>
      </c>
      <c r="G18" s="13">
        <v>0.28000000000000003</v>
      </c>
      <c r="H18" s="14">
        <f t="shared" si="1"/>
        <v>0.8529411764705882</v>
      </c>
      <c r="I18" s="12"/>
    </row>
    <row r="19" spans="2:9" x14ac:dyDescent="0.2">
      <c r="B19" s="13" t="s">
        <v>23</v>
      </c>
      <c r="C19" s="13">
        <v>1.54</v>
      </c>
      <c r="D19" s="18">
        <v>490</v>
      </c>
      <c r="E19" s="18">
        <v>1400</v>
      </c>
      <c r="F19" s="14">
        <f t="shared" si="0"/>
        <v>0.35</v>
      </c>
      <c r="G19" s="13">
        <v>0.35</v>
      </c>
      <c r="H19" s="14">
        <f t="shared" si="1"/>
        <v>1.2545824847250509</v>
      </c>
      <c r="I19" s="12"/>
    </row>
    <row r="20" spans="2:9" x14ac:dyDescent="0.2">
      <c r="B20" s="13" t="s">
        <v>24</v>
      </c>
      <c r="C20" s="13">
        <v>1.49</v>
      </c>
      <c r="D20" s="18">
        <v>690</v>
      </c>
      <c r="E20" s="18">
        <v>999</v>
      </c>
      <c r="F20" s="14">
        <f t="shared" si="0"/>
        <v>0.69069069069069067</v>
      </c>
      <c r="G20" s="13">
        <v>0.35</v>
      </c>
      <c r="H20" s="14">
        <f t="shared" si="1"/>
        <v>1.0283316062176167</v>
      </c>
      <c r="I20" s="12"/>
    </row>
    <row r="21" spans="2:9" x14ac:dyDescent="0.2">
      <c r="B21" s="13" t="s">
        <v>25</v>
      </c>
      <c r="C21" s="13">
        <v>1.34</v>
      </c>
      <c r="D21" s="18">
        <v>710</v>
      </c>
      <c r="E21" s="18">
        <v>1240</v>
      </c>
      <c r="F21" s="14">
        <f t="shared" si="0"/>
        <v>0.57258064516129037</v>
      </c>
      <c r="G21" s="13">
        <v>0.35</v>
      </c>
      <c r="H21" s="14">
        <f t="shared" si="1"/>
        <v>0.97655010285042609</v>
      </c>
      <c r="I21" s="12"/>
    </row>
    <row r="22" spans="2:9" x14ac:dyDescent="0.2">
      <c r="B22" s="13" t="s">
        <v>26</v>
      </c>
      <c r="C22" s="13">
        <v>1.49</v>
      </c>
      <c r="D22" s="18">
        <v>590</v>
      </c>
      <c r="E22" s="18">
        <v>1250</v>
      </c>
      <c r="F22" s="14">
        <f t="shared" si="0"/>
        <v>0.47199999999999998</v>
      </c>
      <c r="G22" s="13">
        <v>0.35</v>
      </c>
      <c r="H22" s="14">
        <f t="shared" si="1"/>
        <v>1.140189776553413</v>
      </c>
      <c r="I22" s="12"/>
    </row>
    <row r="23" spans="2:9" ht="12" x14ac:dyDescent="0.2">
      <c r="B23" s="15" t="s">
        <v>27</v>
      </c>
      <c r="C23" s="16">
        <f>AVERAGE(C16:C22)</f>
        <v>1.4100000000000001</v>
      </c>
      <c r="D23" s="15"/>
      <c r="E23" s="15"/>
      <c r="F23" s="16">
        <f>AVERAGE(F16:F21)</f>
        <v>0.48681526237989431</v>
      </c>
      <c r="G23" s="15"/>
      <c r="H23" s="16">
        <f>AVERAGE(H16:H21)</f>
        <v>1.0609931960913634</v>
      </c>
      <c r="I23" s="12"/>
    </row>
    <row r="24" spans="2:9" ht="12" x14ac:dyDescent="0.2">
      <c r="B24" s="8"/>
      <c r="C24" s="29"/>
      <c r="D24" s="8"/>
      <c r="E24" s="8"/>
      <c r="F24" s="29"/>
      <c r="G24" s="8"/>
      <c r="H24" s="29"/>
      <c r="I24" s="12"/>
    </row>
    <row r="25" spans="2:9" x14ac:dyDescent="0.2">
      <c r="B25" s="12"/>
      <c r="C25" s="12"/>
      <c r="D25" s="12"/>
      <c r="E25" s="12"/>
      <c r="F25" s="12"/>
      <c r="G25" s="12"/>
      <c r="H25" s="12"/>
      <c r="I25" s="12"/>
    </row>
    <row r="26" spans="2:9" ht="12" thickBot="1" x14ac:dyDescent="0.25">
      <c r="B26" s="1" t="s">
        <v>37</v>
      </c>
      <c r="C26" s="2"/>
      <c r="D26" s="9"/>
      <c r="E26" s="9"/>
      <c r="F26" s="10"/>
      <c r="G26" s="9"/>
      <c r="H26" s="12"/>
      <c r="I26" s="12"/>
    </row>
    <row r="27" spans="2:9" ht="12" thickTop="1" x14ac:dyDescent="0.2">
      <c r="B27" s="30"/>
      <c r="C27" s="31"/>
      <c r="F27" s="5"/>
      <c r="H27" s="12"/>
      <c r="I27" s="12"/>
    </row>
    <row r="29" spans="2:9" x14ac:dyDescent="0.2">
      <c r="B29" s="4" t="s">
        <v>36</v>
      </c>
    </row>
    <row r="31" spans="2:9" x14ac:dyDescent="0.2">
      <c r="B31" s="22" t="s">
        <v>28</v>
      </c>
      <c r="C31" s="23">
        <f>C7/(C7+(C10*C11))</f>
        <v>0.16666666666666666</v>
      </c>
    </row>
    <row r="32" spans="2:9" x14ac:dyDescent="0.2">
      <c r="B32" s="22" t="s">
        <v>29</v>
      </c>
      <c r="C32" s="23">
        <f>(C10*C11)/(C7+(C10*C11))</f>
        <v>0.83333333333333337</v>
      </c>
    </row>
    <row r="33" spans="2:5" ht="12" x14ac:dyDescent="0.25">
      <c r="B33" s="24" t="s">
        <v>30</v>
      </c>
      <c r="C33" s="25">
        <f>SUM(C31:C32)</f>
        <v>1</v>
      </c>
    </row>
    <row r="34" spans="2:5" x14ac:dyDescent="0.2">
      <c r="D34" s="27"/>
      <c r="E34" s="21"/>
    </row>
    <row r="35" spans="2:5" x14ac:dyDescent="0.2">
      <c r="B35" s="4" t="s">
        <v>32</v>
      </c>
    </row>
    <row r="37" spans="2:5" x14ac:dyDescent="0.2">
      <c r="B37" s="4" t="s">
        <v>7</v>
      </c>
      <c r="C37" s="26">
        <f>H23*(1+(1-C6)*(C7/(C10*C11)))</f>
        <v>1.2201421755050679</v>
      </c>
    </row>
    <row r="38" spans="2:5" x14ac:dyDescent="0.2">
      <c r="C38" s="21"/>
    </row>
    <row r="39" spans="2:5" x14ac:dyDescent="0.2">
      <c r="B39" s="4" t="s">
        <v>13</v>
      </c>
      <c r="C39" s="28">
        <f>C8+C37*(C9-C8)</f>
        <v>0.14201421755050678</v>
      </c>
    </row>
    <row r="41" spans="2:5" x14ac:dyDescent="0.2">
      <c r="B41" s="4" t="s">
        <v>33</v>
      </c>
    </row>
    <row r="43" spans="2:5" x14ac:dyDescent="0.2">
      <c r="B43" s="4" t="s">
        <v>34</v>
      </c>
      <c r="C43" s="28">
        <f>C5*(1-C6)</f>
        <v>3.7500000000000006E-2</v>
      </c>
    </row>
    <row r="46" spans="2:5" x14ac:dyDescent="0.2">
      <c r="B46" s="4" t="s">
        <v>35</v>
      </c>
      <c r="C46" s="11"/>
    </row>
    <row r="48" spans="2:5" x14ac:dyDescent="0.2">
      <c r="B48" s="4" t="s">
        <v>5</v>
      </c>
      <c r="C48" s="28">
        <f>(C32*C39)+(C31*C43)</f>
        <v>0.12459518129208899</v>
      </c>
    </row>
  </sheetData>
  <mergeCells count="1">
    <mergeCell ref="B14:H14"/>
  </mergeCells>
  <phoneticPr fontId="19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011C5-EEC5-4906-9E9A-FD78415A3D16}">
  <dimension ref="A1"/>
  <sheetViews>
    <sheetView topLeftCell="A16" workbookViewId="0">
      <selection activeCell="B37" sqref="B37"/>
    </sheetView>
  </sheetViews>
  <sheetFormatPr defaultRowHeight="13.8" x14ac:dyDescent="0.25"/>
  <cols>
    <col min="1" max="16384" width="9" style="53"/>
  </cols>
  <sheetData>
    <row r="1" s="53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WACC</vt:lpstr>
      <vt:lpstr>Save 60%</vt:lpstr>
      <vt:lpstr>'Cover Page'!Print_Area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2020-12-10T14:12:42Z</dcterms:created>
  <dcterms:modified xsi:type="dcterms:W3CDTF">2023-03-31T08:21:37Z</dcterms:modified>
</cp:coreProperties>
</file>