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3067" documentId="114_{697FDD00-CAF3-4796-BCF2-12BA3BDDD244}" xr6:coauthVersionLast="47" xr6:coauthVersionMax="47" xr10:uidLastSave="{46CDFB74-1F14-451B-8913-697FEB0A7E22}"/>
  <bookViews>
    <workbookView xWindow="12936" yWindow="624" windowWidth="10236" windowHeight="11736" tabRatio="950" activeTab="4" xr2:uid="{40080B9E-9E5D-4D4F-BF78-D3F262E6937F}"/>
  </bookViews>
  <sheets>
    <sheet name="Cover Page" sheetId="12" r:id="rId1"/>
    <sheet name="BS" sheetId="2" r:id="rId2"/>
    <sheet name="P&amp;L" sheetId="3" r:id="rId3"/>
    <sheet name="DuPont Analysis" sheetId="11" r:id="rId4"/>
    <sheet name="Save 60%" sheetId="13" r:id="rId5"/>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1" l="1"/>
  <c r="I29" i="11"/>
  <c r="I21" i="11"/>
  <c r="I20" i="11"/>
  <c r="G21" i="11"/>
  <c r="G20" i="11"/>
  <c r="G12" i="11"/>
  <c r="G11" i="11"/>
  <c r="E12" i="11"/>
  <c r="E11" i="11"/>
  <c r="D46" i="2" l="1"/>
  <c r="E52" i="3" l="1"/>
  <c r="D52" i="3"/>
  <c r="E54" i="3" l="1"/>
  <c r="D54" i="3"/>
  <c r="D41" i="3"/>
  <c r="E41" i="3"/>
  <c r="D48" i="3"/>
  <c r="E48" i="3"/>
  <c r="F45" i="2" l="1"/>
  <c r="F39" i="2"/>
  <c r="F30" i="2"/>
  <c r="F32" i="2" s="1"/>
  <c r="F22" i="2"/>
  <c r="F15" i="2"/>
  <c r="F23" i="2" l="1"/>
  <c r="F46" i="2"/>
  <c r="F47" i="2" s="1"/>
  <c r="F49" i="2" l="1"/>
  <c r="E45" i="2" l="1"/>
  <c r="D45" i="2"/>
  <c r="E39" i="2"/>
  <c r="D39" i="2"/>
  <c r="E30" i="2"/>
  <c r="E32" i="2" s="1"/>
  <c r="D30" i="2"/>
  <c r="D32" i="2" s="1"/>
  <c r="E22" i="2"/>
  <c r="D22" i="2"/>
  <c r="E15" i="2"/>
  <c r="D15" i="2"/>
  <c r="E37" i="3"/>
  <c r="E43" i="3" s="1"/>
  <c r="D37" i="3"/>
  <c r="D43" i="3" s="1"/>
  <c r="E13" i="3"/>
  <c r="D13" i="3"/>
  <c r="E17" i="3" l="1"/>
  <c r="E46" i="2"/>
  <c r="D17" i="3"/>
  <c r="D23" i="2"/>
  <c r="E23" i="2"/>
  <c r="D22" i="3"/>
  <c r="E22" i="3"/>
  <c r="D24" i="3" l="1"/>
  <c r="E24" i="3"/>
  <c r="E47" i="2"/>
  <c r="D47" i="2"/>
  <c r="D49" i="2" s="1"/>
  <c r="E49" i="2"/>
  <c r="K29" i="11"/>
  <c r="K30" i="11"/>
  <c r="D28" i="3"/>
  <c r="G29" i="11" s="1"/>
  <c r="E28" i="3" l="1"/>
  <c r="G30" i="11" s="1"/>
  <c r="E32" i="3"/>
  <c r="D32" i="3"/>
  <c r="E29" i="11" l="1"/>
  <c r="E30" i="11"/>
  <c r="M29" i="11"/>
  <c r="C29" i="11" s="1"/>
  <c r="M30" i="11"/>
  <c r="C30" i="11" l="1"/>
  <c r="E20" i="11" l="1"/>
  <c r="C20" i="11" s="1"/>
  <c r="C11" i="11"/>
  <c r="C12" i="11"/>
  <c r="E21" i="11"/>
  <c r="C21" i="11" s="1"/>
</calcChain>
</file>

<file path=xl/sharedStrings.xml><?xml version="1.0" encoding="utf-8"?>
<sst xmlns="http://schemas.openxmlformats.org/spreadsheetml/2006/main" count="185" uniqueCount="106">
  <si>
    <t>Note</t>
  </si>
  <si>
    <t>ASSETS</t>
  </si>
  <si>
    <t>Non-current assets</t>
  </si>
  <si>
    <t>Property, plant and equipment</t>
  </si>
  <si>
    <t>Intangible assets</t>
  </si>
  <si>
    <t>Deferred tax assets</t>
  </si>
  <si>
    <t>Trade and other receivables</t>
  </si>
  <si>
    <t>Loans granted</t>
  </si>
  <si>
    <t xml:space="preserve">Current assets </t>
  </si>
  <si>
    <t xml:space="preserve">Inventories </t>
  </si>
  <si>
    <t>Cash and cash equivalents</t>
  </si>
  <si>
    <t>Total assets</t>
  </si>
  <si>
    <t>EQUITY AND LIABILITIES</t>
  </si>
  <si>
    <t>Retained earnings</t>
  </si>
  <si>
    <t>Non-controlling interest</t>
  </si>
  <si>
    <t>Total equity</t>
  </si>
  <si>
    <t>Liabilities</t>
  </si>
  <si>
    <t>Non-current liabilities</t>
  </si>
  <si>
    <t>Deferred tax liabilities</t>
  </si>
  <si>
    <t>Retirement benefit obligations</t>
  </si>
  <si>
    <t>Current liabilities</t>
  </si>
  <si>
    <t>Trade and other payables</t>
  </si>
  <si>
    <t>Current income tax liabilities</t>
  </si>
  <si>
    <t>Total liabilities</t>
  </si>
  <si>
    <t>Total equity and liabilities</t>
  </si>
  <si>
    <t>Revenue</t>
  </si>
  <si>
    <t>Sales revenue</t>
  </si>
  <si>
    <t>Other revenue from operating activity</t>
  </si>
  <si>
    <t>Other costs</t>
  </si>
  <si>
    <t>Income tax expense</t>
  </si>
  <si>
    <t>Profit for the year attributable to:</t>
  </si>
  <si>
    <t>Equity holders of the Company</t>
  </si>
  <si>
    <t>Other comprehensive income</t>
  </si>
  <si>
    <t>Items that will not be reclassified to profit or loss</t>
  </si>
  <si>
    <t xml:space="preserve">Gains from revaluation of land and buildings </t>
  </si>
  <si>
    <t>Total other comprehensive income for the year</t>
  </si>
  <si>
    <t>Total comprehensive income for the year</t>
  </si>
  <si>
    <t>Total comprehensive income for the year attributable to:</t>
  </si>
  <si>
    <t>Gross Profit</t>
  </si>
  <si>
    <t>Administrative costs</t>
  </si>
  <si>
    <t>=</t>
  </si>
  <si>
    <t>revenue</t>
  </si>
  <si>
    <t>average total assets</t>
  </si>
  <si>
    <t>Selling costs</t>
  </si>
  <si>
    <t xml:space="preserve">* lease payments = </t>
  </si>
  <si>
    <t>net income</t>
  </si>
  <si>
    <t>EBT</t>
  </si>
  <si>
    <t>EBIT</t>
  </si>
  <si>
    <t>As at 31st December</t>
  </si>
  <si>
    <t>Current year</t>
  </si>
  <si>
    <t>Previous year</t>
  </si>
  <si>
    <t>average equity</t>
  </si>
  <si>
    <t>Net income</t>
  </si>
  <si>
    <t>RoE</t>
  </si>
  <si>
    <t>x</t>
  </si>
  <si>
    <t>asset turnover</t>
  </si>
  <si>
    <t>net profit margin</t>
  </si>
  <si>
    <t>equity turnover</t>
  </si>
  <si>
    <t>financial leverage ratio</t>
  </si>
  <si>
    <t>Statement of Financial Position</t>
  </si>
  <si>
    <t>Statement of Comprehensive Income</t>
  </si>
  <si>
    <t>For the Year Ended 31st December</t>
  </si>
  <si>
    <t>Capital and reserves attributable to owners</t>
  </si>
  <si>
    <t>Total Revenue</t>
  </si>
  <si>
    <t>Total operating expenses</t>
  </si>
  <si>
    <t>Total non-current assets</t>
  </si>
  <si>
    <t>Total current assets</t>
  </si>
  <si>
    <t>Total owners' equity</t>
  </si>
  <si>
    <t>Total non-current liabilities</t>
  </si>
  <si>
    <t>Total current liabilities</t>
  </si>
  <si>
    <t>Y3</t>
  </si>
  <si>
    <t>Y2</t>
  </si>
  <si>
    <t>Y1</t>
  </si>
  <si>
    <t>Marketable securities</t>
  </si>
  <si>
    <t>Interest expense</t>
  </si>
  <si>
    <t>Cost of goods sold (COGS)</t>
  </si>
  <si>
    <t>Additional paid-in capital</t>
  </si>
  <si>
    <t>Long-term debt</t>
  </si>
  <si>
    <t>Short-term debt</t>
  </si>
  <si>
    <t>Check!</t>
  </si>
  <si>
    <t>tax burden</t>
  </si>
  <si>
    <t>interest burden</t>
  </si>
  <si>
    <t>operating profit margin</t>
  </si>
  <si>
    <t>Current year (Y3):</t>
  </si>
  <si>
    <t>Previous year (Y2):</t>
  </si>
  <si>
    <t>Operating profit (EBIT)</t>
  </si>
  <si>
    <t>Profit before tax (EBT)</t>
  </si>
  <si>
    <t>Common share capital</t>
  </si>
  <si>
    <t>Common shares outstanding</t>
  </si>
  <si>
    <t>Share price (in $)</t>
  </si>
  <si>
    <t>Market capitalization</t>
  </si>
  <si>
    <t>Common dividend per share ($)</t>
  </si>
  <si>
    <t>Total dividends declared</t>
  </si>
  <si>
    <t>ABC Corporation</t>
  </si>
  <si>
    <t>Description</t>
  </si>
  <si>
    <t>This Excel model is for educational purposes only.</t>
  </si>
  <si>
    <t>Strictly Confidential</t>
  </si>
  <si>
    <t>All content is Copyright material of 365 Financial Analyst ®</t>
  </si>
  <si>
    <t>DuPont Analysis</t>
  </si>
  <si>
    <t>USD in million</t>
  </si>
  <si>
    <t>2-Way Approach</t>
  </si>
  <si>
    <t>3-Way Approach</t>
  </si>
  <si>
    <t>5-Way Approach</t>
  </si>
  <si>
    <t xml:space="preserve">The DuPont Analysis is a financial performance framework that helps investors and financial analysts decompose a company's Return on Equity (ROE) into its constituent parts. This template performs a complete DuPont Analysis in Excel.
The analysis provides insights into the main drivers and shortcomings relative to the Return on Equity metric by breaking it down into several multiples. This methodology allows for differentiating between profitable organizations and highly leveraged entities. </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</si>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</sst>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3"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i/>
      <sz val="9"/>
      <color theme="1"/>
      <name val="Arial"/>
      <family val="2"/>
    </font>
    <font>
      <b/>
      <sz val="9"/>
      <color theme="1"/>
      <name val="Arial"/>
      <family val="2"/>
    </font>
    <font>
      <sz val="9"/>
      <color theme="1"/>
      <name val="Arial"/>
      <family val="2"/>
    </font>
    <font>
      <b/>
      <i/>
      <sz val="9"/>
      <color theme="1"/>
      <name val="Arial"/>
      <family val="2"/>
    </font>
    <font>
      <b/>
      <sz val="9"/>
      <color rgb="FF002060"/>
      <name val="Arial"/>
      <family val="2"/>
    </font>
    <font>
      <sz val="9"/>
      <color theme="1"/>
      <name val="Arial"/>
      <family val="2"/>
    </font>
    <font>
      <b/>
      <sz val="9"/>
      <color theme="0"/>
      <name val="Arial"/>
      <family val="2"/>
    </font>
    <font>
      <sz val="11"/>
      <color theme="2" tint="0.59996337778862885"/>
      <name val="Arial"/>
      <family val="2"/>
    </font>
    <font>
      <sz val="11"/>
      <color theme="2" tint="0.39997558519241921"/>
      <name val="Arial"/>
      <family val="2"/>
    </font>
    <font>
      <sz val="11"/>
      <color theme="0"/>
      <name val="Arial"/>
      <family val="2"/>
    </font>
    <font>
      <b/>
      <sz val="20"/>
      <color theme="0"/>
      <name val="Arial"/>
      <family val="2"/>
    </font>
    <font>
      <b/>
      <sz val="11"/>
      <color theme="0"/>
      <name val="Arial"/>
      <family val="2"/>
    </font>
    <font>
      <sz val="9"/>
      <color theme="0"/>
      <name val="Arial"/>
      <family val="2"/>
    </font>
    <font>
      <u/>
      <sz val="10"/>
      <color theme="10"/>
      <name val="Arial"/>
      <family val="2"/>
    </font>
    <font>
      <u/>
      <sz val="9"/>
      <color theme="0"/>
      <name val="Arial"/>
      <family val="2"/>
    </font>
    <font>
      <sz val="11"/>
      <color rgb="FF000000"/>
      <name val="Calibri"/>
      <family val="2"/>
    </font>
    <font>
      <sz val="9"/>
      <color rgb="FF0070C0"/>
      <name val="Arial"/>
      <family val="2"/>
    </font>
    <font>
      <b/>
      <sz val="12"/>
      <color rgb="FF0070C0"/>
      <name val="Arial"/>
      <family val="2"/>
    </font>
    <font>
      <b/>
      <sz val="9"/>
      <color rgb="FF0070C0"/>
      <name val="Arial"/>
      <family val="2"/>
    </font>
    <font>
      <b/>
      <sz val="20"/>
      <color rgb="FF132E57"/>
      <name val="Arial"/>
      <family val="2"/>
    </font>
  </fonts>
  <fills count="7">
    <fill>
      <patternFill patternType="none"/>
    </fill>
    <fill>
      <patternFill patternType="gray125"/>
    </fill>
    <fill>
      <patternFill patternType="solid">
        <fgColor rgb="FFFFFFFF"/>
        <bgColor rgb="FFFFFFFF"/>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036FFD"/>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Dashed">
        <color indexed="64"/>
      </bottom>
      <diagonal/>
    </border>
    <border>
      <left/>
      <right/>
      <top style="mediumDashed">
        <color indexed="64"/>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
      <left/>
      <right style="mediumDashed">
        <color indexed="64"/>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ck">
        <color rgb="FF0073B0"/>
      </bottom>
      <diagonal/>
    </border>
  </borders>
  <cellStyleXfs count="6">
    <xf numFmtId="0" fontId="0"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16" fillId="0" borderId="0" applyNumberFormat="0" applyFill="0" applyBorder="0" applyAlignment="0" applyProtection="0"/>
    <xf numFmtId="0" fontId="18" fillId="0" borderId="0"/>
  </cellStyleXfs>
  <cellXfs count="121">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xf numFmtId="0" fontId="5"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41" fontId="5" fillId="0" borderId="0" xfId="0" applyNumberFormat="1" applyFont="1" applyAlignment="1">
      <alignment horizontal="right" vertical="center" wrapText="1"/>
    </xf>
    <xf numFmtId="41" fontId="5" fillId="0" borderId="0" xfId="0" applyNumberFormat="1" applyFont="1"/>
    <xf numFmtId="41" fontId="4" fillId="0" borderId="0" xfId="0" applyNumberFormat="1" applyFont="1" applyAlignment="1">
      <alignment horizontal="right" vertical="center" wrapText="1"/>
    </xf>
    <xf numFmtId="43" fontId="5" fillId="0" borderId="0" xfId="0" applyNumberFormat="1" applyFont="1"/>
    <xf numFmtId="9" fontId="5" fillId="0" borderId="0" xfId="1" applyFont="1"/>
    <xf numFmtId="0" fontId="5" fillId="0" borderId="1" xfId="0" applyFont="1" applyBorder="1"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4" fillId="0" borderId="5" xfId="0" applyFont="1" applyBorder="1" applyAlignment="1">
      <alignment vertical="center" wrapText="1"/>
    </xf>
    <xf numFmtId="0" fontId="5" fillId="0" borderId="5" xfId="0" applyFont="1" applyBorder="1" applyAlignment="1">
      <alignment horizontal="center" vertical="center" wrapText="1"/>
    </xf>
    <xf numFmtId="41" fontId="4" fillId="0" borderId="5" xfId="0" applyNumberFormat="1" applyFont="1" applyBorder="1" applyAlignment="1">
      <alignment horizontal="right" vertical="center" wrapText="1"/>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41" fontId="4" fillId="0" borderId="6"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1" fontId="5" fillId="0" borderId="1" xfId="0" applyNumberFormat="1" applyFont="1" applyBorder="1" applyAlignment="1">
      <alignment horizontal="right" vertical="center" wrapText="1"/>
    </xf>
    <xf numFmtId="41" fontId="4" fillId="0" borderId="5" xfId="0" applyNumberFormat="1" applyFont="1" applyBorder="1"/>
    <xf numFmtId="0" fontId="5" fillId="0" borderId="3" xfId="0" applyFont="1" applyBorder="1" applyAlignment="1">
      <alignment horizontal="center"/>
    </xf>
    <xf numFmtId="0" fontId="5" fillId="0" borderId="9" xfId="0" applyFont="1" applyBorder="1" applyAlignment="1">
      <alignment horizontal="center"/>
    </xf>
    <xf numFmtId="0" fontId="5" fillId="0" borderId="1" xfId="0" applyFont="1" applyBorder="1"/>
    <xf numFmtId="0" fontId="7" fillId="0" borderId="0" xfId="0" applyFont="1" applyAlignment="1">
      <alignment horizont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4" xfId="0" applyFont="1" applyBorder="1" applyAlignment="1">
      <alignment horizontal="center"/>
    </xf>
    <xf numFmtId="0" fontId="5" fillId="0" borderId="8" xfId="0" applyFont="1" applyBorder="1" applyAlignment="1">
      <alignment horizontal="center"/>
    </xf>
    <xf numFmtId="0" fontId="5" fillId="0" borderId="6" xfId="0" applyFont="1" applyBorder="1"/>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10" fontId="4" fillId="3" borderId="7" xfId="1" applyNumberFormat="1" applyFont="1" applyFill="1" applyBorder="1" applyAlignment="1">
      <alignment horizontal="center"/>
    </xf>
    <xf numFmtId="10" fontId="4" fillId="3" borderId="8" xfId="0" applyNumberFormat="1" applyFont="1" applyFill="1" applyBorder="1" applyAlignment="1">
      <alignment horizont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center" vertical="center"/>
    </xf>
    <xf numFmtId="9" fontId="5" fillId="0" borderId="0" xfId="0" applyNumberFormat="1" applyFont="1"/>
    <xf numFmtId="43" fontId="5" fillId="0" borderId="10" xfId="0" applyNumberFormat="1" applyFont="1" applyBorder="1" applyAlignment="1">
      <alignment horizontal="center"/>
    </xf>
    <xf numFmtId="43" fontId="5" fillId="0" borderId="9" xfId="0" applyNumberFormat="1" applyFont="1" applyBorder="1" applyAlignment="1">
      <alignment horizontal="center"/>
    </xf>
    <xf numFmtId="43" fontId="5" fillId="0" borderId="6" xfId="0" applyNumberFormat="1" applyFont="1" applyBorder="1" applyAlignment="1">
      <alignment horizontal="center"/>
    </xf>
    <xf numFmtId="43" fontId="5" fillId="0" borderId="1" xfId="0" applyNumberFormat="1" applyFont="1" applyBorder="1" applyAlignment="1">
      <alignment horizontal="center"/>
    </xf>
    <xf numFmtId="10" fontId="5" fillId="0" borderId="6" xfId="0" applyNumberFormat="1" applyFont="1" applyBorder="1" applyAlignment="1">
      <alignment horizontal="center"/>
    </xf>
    <xf numFmtId="10" fontId="5" fillId="0" borderId="1" xfId="0" applyNumberFormat="1" applyFont="1" applyBorder="1" applyAlignment="1">
      <alignment horizontal="center"/>
    </xf>
    <xf numFmtId="9" fontId="5" fillId="0" borderId="6" xfId="1" applyFont="1" applyBorder="1" applyAlignment="1">
      <alignment horizontal="center"/>
    </xf>
    <xf numFmtId="10" fontId="4" fillId="3" borderId="8" xfId="1" applyNumberFormat="1" applyFont="1" applyFill="1" applyBorder="1" applyAlignment="1">
      <alignment horizontal="center"/>
    </xf>
    <xf numFmtId="9" fontId="5" fillId="0" borderId="1" xfId="1" applyFont="1" applyBorder="1" applyAlignment="1">
      <alignment horizontal="center"/>
    </xf>
    <xf numFmtId="0" fontId="6" fillId="0" borderId="13" xfId="0" applyFont="1" applyBorder="1"/>
    <xf numFmtId="0" fontId="6" fillId="0" borderId="15" xfId="0" applyFont="1" applyBorder="1"/>
    <xf numFmtId="0" fontId="6" fillId="0" borderId="17" xfId="0" applyFont="1" applyBorder="1"/>
    <xf numFmtId="0" fontId="3" fillId="0" borderId="12" xfId="0" applyFont="1" applyBorder="1"/>
    <xf numFmtId="41" fontId="3" fillId="0" borderId="12" xfId="0" applyNumberFormat="1" applyFont="1" applyBorder="1"/>
    <xf numFmtId="41" fontId="3" fillId="0" borderId="14" xfId="0" applyNumberFormat="1" applyFont="1" applyBorder="1"/>
    <xf numFmtId="0" fontId="3" fillId="0" borderId="0" xfId="0" applyFont="1"/>
    <xf numFmtId="43" fontId="3" fillId="0" borderId="0" xfId="2" applyFont="1" applyBorder="1"/>
    <xf numFmtId="43" fontId="3" fillId="0" borderId="18" xfId="2" applyFont="1" applyBorder="1"/>
    <xf numFmtId="0" fontId="3" fillId="0" borderId="11" xfId="0" applyFont="1" applyBorder="1"/>
    <xf numFmtId="41" fontId="3" fillId="0" borderId="11" xfId="0" applyNumberFormat="1" applyFont="1" applyBorder="1"/>
    <xf numFmtId="41" fontId="3" fillId="0" borderId="16" xfId="0" applyNumberFormat="1" applyFont="1" applyBorder="1"/>
    <xf numFmtId="164" fontId="3" fillId="0" borderId="0" xfId="2" applyNumberFormat="1" applyFont="1" applyBorder="1"/>
    <xf numFmtId="164" fontId="3" fillId="0" borderId="18" xfId="2" applyNumberFormat="1" applyFont="1" applyBorder="1"/>
    <xf numFmtId="0" fontId="9" fillId="5" borderId="0" xfId="0" applyFont="1" applyFill="1"/>
    <xf numFmtId="0" fontId="6" fillId="0" borderId="19" xfId="0" applyFont="1" applyBorder="1"/>
    <xf numFmtId="0" fontId="5" fillId="0" borderId="20" xfId="0" applyFont="1" applyBorder="1"/>
    <xf numFmtId="41" fontId="6" fillId="0" borderId="20" xfId="0" applyNumberFormat="1" applyFont="1" applyBorder="1"/>
    <xf numFmtId="41" fontId="6" fillId="0" borderId="21" xfId="0" applyNumberFormat="1" applyFont="1" applyBorder="1"/>
    <xf numFmtId="0" fontId="19" fillId="0" borderId="0" xfId="0" applyFont="1"/>
    <xf numFmtId="0" fontId="20" fillId="2" borderId="0" xfId="0" applyFont="1" applyFill="1"/>
    <xf numFmtId="0" fontId="21" fillId="0" borderId="0" xfId="0" applyFont="1" applyAlignment="1">
      <alignment horizontal="center"/>
    </xf>
    <xf numFmtId="0" fontId="21" fillId="2" borderId="28" xfId="5" applyFont="1" applyFill="1" applyBorder="1"/>
    <xf numFmtId="0" fontId="21" fillId="2" borderId="28" xfId="5" applyFont="1" applyFill="1" applyBorder="1" applyAlignment="1">
      <alignment horizontal="center"/>
    </xf>
    <xf numFmtId="0" fontId="21" fillId="4" borderId="2" xfId="0" applyFont="1" applyFill="1" applyBorder="1" applyAlignment="1">
      <alignment horizontal="center"/>
    </xf>
    <xf numFmtId="0" fontId="21" fillId="4" borderId="4" xfId="0" applyFont="1" applyFill="1" applyBorder="1" applyAlignment="1">
      <alignment horizontal="center"/>
    </xf>
    <xf numFmtId="0" fontId="21" fillId="4" borderId="3" xfId="0" applyFont="1" applyFill="1" applyBorder="1" applyAlignment="1">
      <alignment horizontal="center"/>
    </xf>
    <xf numFmtId="0" fontId="19" fillId="0" borderId="0" xfId="0" applyFont="1" applyAlignment="1">
      <alignment horizontal="center"/>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1" fillId="0" borderId="0" xfId="0" applyFont="1" applyAlignment="1">
      <alignment horizontal="right"/>
    </xf>
    <xf numFmtId="0" fontId="10" fillId="6" borderId="0" xfId="3" applyFont="1" applyFill="1"/>
    <xf numFmtId="0" fontId="11" fillId="6" borderId="0" xfId="3" applyFont="1" applyFill="1"/>
    <xf numFmtId="0" fontId="12" fillId="6" borderId="0" xfId="3" applyFont="1" applyFill="1"/>
    <xf numFmtId="0" fontId="13" fillId="6" borderId="0" xfId="3" applyFont="1" applyFill="1" applyProtection="1">
      <protection locked="0"/>
    </xf>
    <xf numFmtId="0" fontId="12" fillId="6" borderId="22" xfId="3" applyFont="1" applyFill="1" applyBorder="1" applyProtection="1">
      <protection locked="0"/>
    </xf>
    <xf numFmtId="0" fontId="12" fillId="6" borderId="22" xfId="3" applyFont="1" applyFill="1" applyBorder="1"/>
    <xf numFmtId="0" fontId="12" fillId="6" borderId="23" xfId="3" applyFont="1" applyFill="1" applyBorder="1"/>
    <xf numFmtId="0" fontId="14" fillId="6" borderId="0" xfId="3" applyFont="1" applyFill="1"/>
    <xf numFmtId="0" fontId="12" fillId="6" borderId="27" xfId="3" applyFont="1" applyFill="1" applyBorder="1"/>
    <xf numFmtId="0" fontId="15" fillId="6" borderId="0" xfId="3" applyFont="1" applyFill="1"/>
    <xf numFmtId="0" fontId="14" fillId="6" borderId="0" xfId="3" applyFont="1" applyFill="1" applyAlignment="1">
      <alignment horizontal="right"/>
    </xf>
    <xf numFmtId="0" fontId="17" fillId="6" borderId="0" xfId="4" applyFont="1" applyFill="1" applyBorder="1"/>
    <xf numFmtId="0" fontId="22" fillId="6" borderId="0" xfId="3" applyFont="1" applyFill="1"/>
    <xf numFmtId="0" fontId="12" fillId="6" borderId="24" xfId="3" applyFont="1" applyFill="1" applyBorder="1" applyAlignment="1">
      <alignment horizontal="center" vertical="center" wrapText="1"/>
    </xf>
    <xf numFmtId="0" fontId="12" fillId="6" borderId="0" xfId="3" applyFont="1" applyFill="1" applyAlignment="1">
      <alignment horizontal="center" vertical="center" wrapText="1"/>
    </xf>
    <xf numFmtId="0" fontId="12" fillId="6" borderId="23" xfId="3" applyFont="1" applyFill="1" applyBorder="1" applyAlignment="1">
      <alignment horizontal="center" vertical="center" wrapText="1"/>
    </xf>
    <xf numFmtId="0" fontId="12" fillId="6" borderId="25" xfId="3" applyFont="1" applyFill="1" applyBorder="1" applyAlignment="1">
      <alignment horizontal="center" vertical="center" wrapText="1"/>
    </xf>
    <xf numFmtId="0" fontId="12" fillId="6" borderId="22" xfId="3" applyFont="1" applyFill="1" applyBorder="1" applyAlignment="1">
      <alignment horizontal="center" vertical="center" wrapText="1"/>
    </xf>
    <xf numFmtId="0" fontId="12" fillId="6" borderId="26" xfId="3" applyFont="1" applyFill="1" applyBorder="1" applyAlignment="1">
      <alignment horizontal="center" vertical="center" wrapText="1"/>
    </xf>
    <xf numFmtId="0" fontId="5" fillId="0" borderId="0" xfId="0" applyFont="1" applyAlignment="1">
      <alignment horizontal="center" vertical="center" wrapText="1"/>
    </xf>
    <xf numFmtId="41" fontId="5" fillId="0" borderId="0" xfId="0" applyNumberFormat="1" applyFont="1" applyAlignment="1">
      <alignment horizontal="right"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0" fillId="6" borderId="0" xfId="0" applyFill="1"/>
  </cellXfs>
  <cellStyles count="6">
    <cellStyle name="Comma" xfId="2" builtinId="3"/>
    <cellStyle name="Hyperlink 2 2" xfId="4" xr:uid="{350032A8-AB3C-483F-9DD0-AF05CFED33F1}"/>
    <cellStyle name="Normal" xfId="0" builtinId="0"/>
    <cellStyle name="Normal 2" xfId="5" xr:uid="{D7CD3924-CF24-4C0E-B131-131CDD6EDA03}"/>
    <cellStyle name="Normal 2 2 2" xfId="3" xr:uid="{D46D9AF0-B28F-47FC-832D-BAF8A111BFF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97336</xdr:colOff>
      <xdr:row>7</xdr:row>
      <xdr:rowOff>181720</xdr:rowOff>
    </xdr:to>
    <xdr:pic>
      <xdr:nvPicPr>
        <xdr:cNvPr id="3" name="Picture 2">
          <a:hlinkClick xmlns:r="http://schemas.openxmlformats.org/officeDocument/2006/relationships" r:id="rId1"/>
          <a:extLst>
            <a:ext uri="{FF2B5EF4-FFF2-40B4-BE49-F238E27FC236}">
              <a16:creationId xmlns:a16="http://schemas.microsoft.com/office/drawing/2014/main" id="{7282D51A-51FC-4FEB-8511-290BAA184B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5771"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4" name="TextBox 3">
          <a:extLst>
            <a:ext uri="{FF2B5EF4-FFF2-40B4-BE49-F238E27FC236}">
              <a16:creationId xmlns:a16="http://schemas.microsoft.com/office/drawing/2014/main" id="{1D9F8AC7-8203-4722-B56C-5E6CB323B40E}"/>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43544</xdr:colOff>
      <xdr:row>25</xdr:row>
      <xdr:rowOff>0</xdr:rowOff>
    </xdr:from>
    <xdr:to>
      <xdr:col>2</xdr:col>
      <xdr:colOff>1520330</xdr:colOff>
      <xdr:row>27</xdr:row>
      <xdr:rowOff>48664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5535CAF0-F01D-4B21-B774-66551D54FB10}"/>
            </a:ext>
          </a:extLst>
        </xdr:cNvPr>
        <xdr:cNvSpPr/>
      </xdr:nvSpPr>
      <xdr:spPr>
        <a:xfrm>
          <a:off x="1589315" y="7075714"/>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17</xdr:col>
      <xdr:colOff>68580</xdr:colOff>
      <xdr:row>26</xdr:row>
      <xdr:rowOff>181931</xdr:rowOff>
    </xdr:to>
    <xdr:pic>
      <xdr:nvPicPr>
        <xdr:cNvPr id="2" name="Picture 1">
          <a:hlinkClick xmlns:r="http://schemas.openxmlformats.org/officeDocument/2006/relationships" r:id="rId1"/>
          <a:extLst>
            <a:ext uri="{FF2B5EF4-FFF2-40B4-BE49-F238E27FC236}">
              <a16:creationId xmlns:a16="http://schemas.microsoft.com/office/drawing/2014/main" id="{DF4A2338-41D2-44ED-9132-5BC0CCA67B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17</xdr:col>
      <xdr:colOff>68580</xdr:colOff>
      <xdr:row>26</xdr:row>
      <xdr:rowOff>181931</xdr:rowOff>
    </xdr:to>
    <xdr:pic>
      <xdr:nvPicPr>
        <xdr:cNvPr id="3" name="Picture 2">
          <a:hlinkClick xmlns:r="http://schemas.openxmlformats.org/officeDocument/2006/relationships" r:id="rId1"/>
          <a:extLst>
            <a:ext uri="{FF2B5EF4-FFF2-40B4-BE49-F238E27FC236}">
              <a16:creationId xmlns:a16="http://schemas.microsoft.com/office/drawing/2014/main" id="{C071DFEE-F39A-40E0-BBEE-D932B6BC80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36E22-E526-457D-AD55-2D43C6EA662C}">
  <dimension ref="A1:P42"/>
  <sheetViews>
    <sheetView showGridLines="0" topLeftCell="A14" zoomScale="70" zoomScaleNormal="70" workbookViewId="0">
      <selection activeCell="A24" sqref="A24"/>
    </sheetView>
  </sheetViews>
  <sheetFormatPr defaultColWidth="9.21875" defaultRowHeight="13.8" x14ac:dyDescent="0.25"/>
  <cols>
    <col min="1" max="2" width="11.21875" style="95" customWidth="1"/>
    <col min="3" max="3" width="33.77734375" style="95" customWidth="1"/>
    <col min="4" max="22" width="11.21875" style="95" customWidth="1"/>
    <col min="23" max="25" width="9.21875" style="95"/>
    <col min="26" max="26" width="9.21875" style="95" customWidth="1"/>
    <col min="27" max="16384" width="9.21875" style="95"/>
  </cols>
  <sheetData>
    <row r="1" spans="1:16" ht="19.5" customHeight="1" x14ac:dyDescent="0.25"/>
    <row r="2" spans="1:16" ht="19.5" customHeight="1" x14ac:dyDescent="0.25">
      <c r="A2" s="96"/>
      <c r="B2" s="96"/>
      <c r="C2" s="96"/>
      <c r="D2" s="96"/>
      <c r="E2" s="96"/>
      <c r="F2" s="96"/>
      <c r="G2" s="96"/>
      <c r="H2" s="96"/>
      <c r="I2" s="96"/>
      <c r="J2" s="96"/>
      <c r="K2" s="96"/>
      <c r="L2" s="96"/>
      <c r="M2" s="96"/>
      <c r="N2" s="96"/>
      <c r="O2" s="96"/>
      <c r="P2" s="96"/>
    </row>
    <row r="3" spans="1:16" ht="19.5" customHeight="1" x14ac:dyDescent="0.25">
      <c r="A3" s="96"/>
      <c r="B3" s="96"/>
      <c r="C3" s="96"/>
      <c r="D3" s="96"/>
      <c r="E3" s="96"/>
      <c r="F3" s="96"/>
      <c r="G3" s="96"/>
      <c r="H3" s="96"/>
      <c r="I3" s="96"/>
      <c r="J3" s="96"/>
      <c r="K3" s="96"/>
      <c r="L3" s="96"/>
      <c r="M3" s="96"/>
      <c r="N3" s="96"/>
      <c r="O3" s="96"/>
      <c r="P3" s="96"/>
    </row>
    <row r="4" spans="1:16" ht="19.5" customHeight="1" x14ac:dyDescent="0.25">
      <c r="A4" s="96"/>
      <c r="B4" s="96"/>
      <c r="C4" s="96"/>
      <c r="D4" s="96"/>
      <c r="E4" s="96"/>
      <c r="F4" s="96"/>
      <c r="G4" s="96"/>
      <c r="H4" s="96"/>
      <c r="I4" s="96"/>
      <c r="J4" s="96"/>
      <c r="K4" s="96"/>
      <c r="L4" s="96"/>
      <c r="M4" s="96"/>
      <c r="N4" s="96"/>
      <c r="O4" s="96"/>
      <c r="P4" s="96"/>
    </row>
    <row r="5" spans="1:16" ht="19.5" customHeight="1" x14ac:dyDescent="0.25">
      <c r="A5" s="96"/>
      <c r="B5" s="96"/>
      <c r="C5" s="96"/>
      <c r="D5" s="96"/>
      <c r="E5" s="96"/>
      <c r="F5" s="96"/>
      <c r="G5" s="96"/>
      <c r="H5" s="96"/>
      <c r="I5" s="96"/>
      <c r="J5" s="96"/>
      <c r="K5" s="96"/>
      <c r="L5" s="96"/>
      <c r="M5" s="96"/>
      <c r="N5" s="96"/>
      <c r="O5" s="96"/>
      <c r="P5" s="96"/>
    </row>
    <row r="6" spans="1:16" ht="19.5" customHeight="1" x14ac:dyDescent="0.25">
      <c r="A6" s="96"/>
      <c r="B6" s="96"/>
      <c r="C6" s="96"/>
      <c r="D6" s="96"/>
      <c r="E6" s="96"/>
      <c r="F6" s="96"/>
      <c r="G6" s="96"/>
      <c r="H6" s="96"/>
      <c r="I6" s="96"/>
      <c r="J6" s="96"/>
      <c r="K6" s="96"/>
      <c r="L6" s="96"/>
      <c r="M6" s="96"/>
      <c r="N6" s="96"/>
      <c r="O6" s="96"/>
      <c r="P6" s="96"/>
    </row>
    <row r="7" spans="1:16" ht="19.5" customHeight="1" x14ac:dyDescent="0.25">
      <c r="A7" s="96"/>
      <c r="B7" s="96"/>
      <c r="C7" s="96"/>
      <c r="D7" s="96"/>
      <c r="E7" s="96"/>
      <c r="F7" s="96"/>
      <c r="G7" s="96"/>
      <c r="H7" s="96"/>
      <c r="I7" s="96"/>
      <c r="J7" s="96"/>
      <c r="K7" s="96"/>
      <c r="L7" s="96"/>
      <c r="M7" s="96"/>
      <c r="N7" s="96"/>
      <c r="O7" s="96"/>
      <c r="P7" s="96"/>
    </row>
    <row r="8" spans="1:16" ht="19.5" customHeight="1" x14ac:dyDescent="0.25">
      <c r="A8" s="96"/>
      <c r="B8" s="97"/>
      <c r="C8" s="97"/>
      <c r="D8" s="97"/>
      <c r="E8" s="97"/>
      <c r="F8" s="97"/>
      <c r="G8" s="97"/>
      <c r="H8" s="97"/>
      <c r="I8" s="97"/>
      <c r="J8" s="97"/>
      <c r="K8" s="97"/>
      <c r="L8" s="97"/>
      <c r="M8" s="97"/>
      <c r="N8" s="97"/>
      <c r="O8" s="97"/>
      <c r="P8" s="97"/>
    </row>
    <row r="9" spans="1:16" ht="19.5" customHeight="1" x14ac:dyDescent="0.25">
      <c r="A9" s="96"/>
      <c r="B9" s="97"/>
      <c r="C9" s="97"/>
      <c r="D9" s="97"/>
      <c r="E9" s="97"/>
      <c r="F9" s="97"/>
      <c r="G9" s="97"/>
      <c r="H9" s="97"/>
      <c r="I9" s="97"/>
      <c r="J9" s="97"/>
      <c r="K9" s="97"/>
      <c r="L9" s="97"/>
      <c r="M9" s="97"/>
      <c r="N9" s="97"/>
      <c r="O9" s="97"/>
      <c r="P9" s="97"/>
    </row>
    <row r="10" spans="1:16" ht="24.6" x14ac:dyDescent="0.4">
      <c r="A10" s="96"/>
      <c r="B10" s="97"/>
      <c r="C10" s="98" t="s">
        <v>98</v>
      </c>
      <c r="D10" s="97"/>
      <c r="E10" s="97"/>
      <c r="F10" s="97"/>
      <c r="G10" s="97"/>
      <c r="H10" s="97"/>
      <c r="I10" s="97"/>
      <c r="J10" s="97"/>
      <c r="K10" s="97"/>
      <c r="L10" s="97"/>
      <c r="M10" s="97"/>
      <c r="O10" s="97"/>
      <c r="P10" s="97"/>
    </row>
    <row r="11" spans="1:16" ht="19.5" customHeight="1" x14ac:dyDescent="0.25">
      <c r="A11" s="96"/>
      <c r="B11" s="97"/>
      <c r="C11" s="99"/>
      <c r="D11" s="100"/>
      <c r="E11" s="100"/>
      <c r="F11" s="100"/>
      <c r="G11" s="97"/>
      <c r="H11" s="97"/>
      <c r="I11" s="97"/>
      <c r="J11" s="97"/>
      <c r="K11" s="97"/>
      <c r="L11" s="97"/>
      <c r="M11" s="97"/>
      <c r="N11" s="97"/>
      <c r="O11" s="97"/>
      <c r="P11" s="97"/>
    </row>
    <row r="12" spans="1:16" ht="19.5" customHeight="1" x14ac:dyDescent="0.25">
      <c r="A12" s="96"/>
      <c r="B12" s="101"/>
      <c r="C12" s="102" t="s">
        <v>94</v>
      </c>
      <c r="D12" s="97"/>
      <c r="E12" s="97"/>
      <c r="F12" s="101"/>
      <c r="G12" s="97"/>
      <c r="H12" s="97"/>
      <c r="I12" s="97"/>
      <c r="J12" s="97"/>
      <c r="K12" s="97"/>
      <c r="L12" s="97"/>
      <c r="M12" s="97"/>
      <c r="N12" s="97"/>
      <c r="O12" s="97"/>
      <c r="P12" s="97"/>
    </row>
    <row r="13" spans="1:16" ht="62.55" customHeight="1" x14ac:dyDescent="0.25">
      <c r="A13" s="96"/>
      <c r="B13" s="101"/>
      <c r="C13" s="108" t="s">
        <v>103</v>
      </c>
      <c r="D13" s="109"/>
      <c r="E13" s="109"/>
      <c r="F13" s="110"/>
      <c r="G13" s="97"/>
      <c r="H13" s="97"/>
      <c r="I13" s="97"/>
      <c r="J13" s="97"/>
      <c r="K13" s="97"/>
      <c r="L13" s="97"/>
      <c r="M13" s="97"/>
      <c r="N13" s="97"/>
      <c r="O13" s="97"/>
      <c r="P13" s="97"/>
    </row>
    <row r="14" spans="1:16" ht="55.05" customHeight="1" x14ac:dyDescent="0.25">
      <c r="A14" s="96"/>
      <c r="B14" s="101"/>
      <c r="C14" s="111"/>
      <c r="D14" s="112"/>
      <c r="E14" s="112"/>
      <c r="F14" s="113"/>
      <c r="G14" s="97"/>
      <c r="H14" s="97"/>
      <c r="I14" s="97"/>
      <c r="J14" s="97"/>
      <c r="K14" s="97"/>
      <c r="L14" s="97"/>
      <c r="M14" s="97"/>
      <c r="N14" s="97"/>
      <c r="O14" s="97"/>
      <c r="P14" s="97"/>
    </row>
    <row r="15" spans="1:16" ht="19.5" customHeight="1" x14ac:dyDescent="0.25">
      <c r="A15" s="96"/>
      <c r="B15" s="97"/>
      <c r="C15" s="103"/>
      <c r="D15" s="103"/>
      <c r="E15" s="103"/>
      <c r="F15" s="103"/>
      <c r="G15" s="100"/>
      <c r="H15" s="100"/>
      <c r="I15" s="100"/>
      <c r="J15" s="100"/>
      <c r="K15" s="100"/>
      <c r="L15" s="100"/>
      <c r="M15" s="100"/>
      <c r="N15" s="100"/>
      <c r="O15" s="97"/>
      <c r="P15" s="97"/>
    </row>
    <row r="16" spans="1:16" ht="19.5" customHeight="1" x14ac:dyDescent="0.25">
      <c r="A16" s="96"/>
      <c r="B16" s="97"/>
      <c r="C16" s="104" t="s">
        <v>95</v>
      </c>
      <c r="D16" s="104"/>
      <c r="E16" s="104"/>
      <c r="F16" s="104"/>
      <c r="G16" s="104"/>
      <c r="H16" s="104"/>
      <c r="I16" s="104"/>
      <c r="J16" s="104"/>
      <c r="K16" s="104"/>
      <c r="L16" s="104"/>
      <c r="M16" s="104"/>
      <c r="N16" s="105" t="s">
        <v>96</v>
      </c>
      <c r="O16" s="97"/>
      <c r="P16" s="97"/>
    </row>
    <row r="17" spans="1:16" ht="19.5" customHeight="1" x14ac:dyDescent="0.25">
      <c r="A17" s="96"/>
      <c r="B17" s="97"/>
      <c r="C17" s="104" t="s">
        <v>97</v>
      </c>
      <c r="D17" s="104"/>
      <c r="E17" s="104"/>
      <c r="F17" s="104"/>
      <c r="G17" s="104"/>
      <c r="H17" s="104"/>
      <c r="I17" s="104"/>
      <c r="J17" s="104"/>
      <c r="K17" s="104"/>
      <c r="L17" s="104"/>
      <c r="M17" s="104"/>
      <c r="N17" s="97"/>
      <c r="O17" s="97"/>
      <c r="P17" s="97"/>
    </row>
    <row r="18" spans="1:16" ht="19.5" customHeight="1" x14ac:dyDescent="0.25">
      <c r="A18" s="96"/>
      <c r="B18" s="97"/>
      <c r="C18" s="106"/>
      <c r="D18" s="104"/>
      <c r="E18" s="104"/>
      <c r="F18" s="104"/>
      <c r="G18" s="104"/>
      <c r="H18" s="104"/>
      <c r="I18" s="104"/>
      <c r="J18" s="104"/>
      <c r="K18" s="104"/>
      <c r="L18" s="104"/>
      <c r="M18" s="104"/>
      <c r="N18" s="97"/>
      <c r="O18" s="97"/>
      <c r="P18" s="97"/>
    </row>
    <row r="19" spans="1:16" ht="19.5" customHeight="1" x14ac:dyDescent="0.25">
      <c r="A19" s="96"/>
      <c r="B19" s="97"/>
      <c r="C19" s="104" t="s">
        <v>105</v>
      </c>
      <c r="D19" s="104"/>
      <c r="E19" s="104"/>
      <c r="F19" s="104"/>
      <c r="G19" s="104"/>
      <c r="H19" s="104"/>
      <c r="I19" s="104"/>
      <c r="J19" s="104"/>
      <c r="K19" s="104"/>
      <c r="L19" s="104"/>
      <c r="M19" s="104"/>
      <c r="N19" s="97"/>
      <c r="O19" s="97"/>
      <c r="P19" s="97"/>
    </row>
    <row r="20" spans="1:16" ht="19.5" customHeight="1" x14ac:dyDescent="0.25">
      <c r="A20" s="96"/>
      <c r="B20" s="97"/>
      <c r="D20" s="104"/>
      <c r="E20" s="104"/>
      <c r="F20" s="104"/>
      <c r="G20" s="104"/>
      <c r="H20" s="104"/>
      <c r="I20" s="104"/>
      <c r="J20" s="104"/>
      <c r="K20" s="104"/>
      <c r="L20" s="104"/>
      <c r="M20" s="104"/>
      <c r="N20" s="97"/>
      <c r="O20" s="97"/>
      <c r="P20" s="97"/>
    </row>
    <row r="21" spans="1:16" ht="19.5" customHeight="1" x14ac:dyDescent="0.25">
      <c r="A21" s="96"/>
      <c r="B21" s="97"/>
      <c r="C21" s="104"/>
      <c r="D21" s="104"/>
      <c r="E21" s="104"/>
      <c r="F21" s="104"/>
      <c r="G21" s="104"/>
      <c r="H21" s="104"/>
      <c r="I21" s="104"/>
      <c r="J21" s="104"/>
      <c r="K21" s="104"/>
      <c r="L21" s="104"/>
      <c r="M21" s="104"/>
      <c r="N21" s="97"/>
      <c r="O21" s="97"/>
      <c r="P21" s="97"/>
    </row>
    <row r="22" spans="1:16" ht="19.5" customHeight="1" x14ac:dyDescent="0.25">
      <c r="A22" s="96"/>
      <c r="B22" s="97"/>
      <c r="C22" s="104"/>
      <c r="D22" s="104"/>
      <c r="E22" s="104"/>
      <c r="F22" s="104"/>
      <c r="G22" s="104"/>
      <c r="H22" s="104"/>
      <c r="I22" s="104"/>
      <c r="J22" s="104"/>
      <c r="K22" s="104"/>
      <c r="L22" s="104"/>
      <c r="M22" s="104"/>
      <c r="N22" s="97"/>
      <c r="O22" s="97"/>
      <c r="P22" s="97"/>
    </row>
    <row r="23" spans="1:16" ht="19.5" customHeight="1" x14ac:dyDescent="0.25">
      <c r="A23" s="96"/>
      <c r="B23" s="97"/>
      <c r="C23" s="104"/>
      <c r="D23" s="104"/>
      <c r="E23" s="104"/>
      <c r="F23" s="104"/>
      <c r="G23" s="104"/>
      <c r="H23" s="104"/>
      <c r="I23" s="104"/>
      <c r="J23" s="104"/>
      <c r="K23" s="104"/>
      <c r="L23" s="104"/>
      <c r="M23" s="104"/>
      <c r="N23" s="97"/>
      <c r="O23" s="97"/>
      <c r="P23" s="97"/>
    </row>
    <row r="24" spans="1:16" ht="19.5" customHeight="1" x14ac:dyDescent="0.4">
      <c r="A24" s="96"/>
      <c r="B24" s="97"/>
      <c r="C24" s="107" t="s">
        <v>104</v>
      </c>
      <c r="D24" s="104"/>
      <c r="E24" s="104"/>
      <c r="F24" s="104"/>
      <c r="G24" s="104"/>
      <c r="H24" s="104"/>
      <c r="I24" s="104"/>
      <c r="J24" s="104"/>
      <c r="K24" s="104"/>
      <c r="L24" s="104"/>
      <c r="M24" s="104"/>
      <c r="N24" s="97"/>
      <c r="O24" s="97"/>
      <c r="P24" s="97"/>
    </row>
    <row r="25" spans="1:16" ht="19.5" customHeight="1" x14ac:dyDescent="0.25">
      <c r="A25" s="96"/>
      <c r="B25" s="97"/>
      <c r="C25" s="104"/>
      <c r="D25" s="104"/>
      <c r="E25" s="104"/>
      <c r="F25" s="104"/>
      <c r="G25" s="104"/>
      <c r="H25" s="104"/>
      <c r="I25" s="104"/>
      <c r="J25" s="104"/>
      <c r="K25" s="104"/>
      <c r="L25" s="104"/>
      <c r="M25" s="104"/>
      <c r="N25" s="97"/>
      <c r="O25" s="97"/>
      <c r="P25" s="97"/>
    </row>
    <row r="26" spans="1:16" ht="19.5" customHeight="1" x14ac:dyDescent="0.25">
      <c r="A26" s="96"/>
      <c r="B26" s="96"/>
      <c r="C26" s="96"/>
      <c r="D26" s="96"/>
      <c r="E26" s="96"/>
      <c r="F26" s="96"/>
      <c r="G26" s="96"/>
      <c r="H26" s="96"/>
      <c r="I26" s="96"/>
      <c r="J26" s="96"/>
      <c r="K26" s="96"/>
      <c r="L26" s="96"/>
      <c r="M26" s="96"/>
      <c r="N26" s="96"/>
      <c r="O26" s="96"/>
      <c r="P26" s="96"/>
    </row>
    <row r="27" spans="1:16" ht="19.5" customHeight="1" x14ac:dyDescent="0.25">
      <c r="A27" s="96"/>
      <c r="B27" s="96"/>
      <c r="C27" s="96"/>
      <c r="D27" s="96"/>
      <c r="E27" s="96"/>
      <c r="F27" s="96"/>
      <c r="G27" s="96"/>
      <c r="H27" s="96"/>
      <c r="I27" s="96"/>
      <c r="J27" s="96"/>
      <c r="K27" s="96"/>
      <c r="L27" s="96"/>
      <c r="M27" s="96"/>
      <c r="N27" s="96"/>
      <c r="O27" s="96"/>
      <c r="P27" s="96"/>
    </row>
    <row r="28" spans="1:16" ht="19.5" customHeight="1" x14ac:dyDescent="0.25"/>
    <row r="29" spans="1:16" ht="19.5" customHeight="1" x14ac:dyDescent="0.25"/>
    <row r="30" spans="1:16" ht="19.5" customHeight="1" x14ac:dyDescent="0.25"/>
    <row r="31" spans="1:16" ht="19.5" customHeight="1" x14ac:dyDescent="0.25"/>
    <row r="32" spans="1:16" ht="19.5" customHeight="1" x14ac:dyDescent="0.25"/>
    <row r="33" s="95" customFormat="1" ht="19.5" customHeight="1" x14ac:dyDescent="0.25"/>
    <row r="34" s="95" customFormat="1" ht="19.5" customHeight="1" x14ac:dyDescent="0.25"/>
    <row r="35" s="95" customFormat="1" ht="19.5" customHeight="1" x14ac:dyDescent="0.25"/>
    <row r="36" s="95" customFormat="1" ht="19.5" customHeight="1" x14ac:dyDescent="0.25"/>
    <row r="37" s="95" customFormat="1" ht="19.5" customHeight="1" x14ac:dyDescent="0.25"/>
    <row r="38" s="95" customFormat="1" ht="19.5" customHeight="1" x14ac:dyDescent="0.25"/>
    <row r="39" s="95" customFormat="1" ht="19.5" customHeight="1" x14ac:dyDescent="0.25"/>
    <row r="40" s="95" customFormat="1" ht="19.5" customHeight="1" x14ac:dyDescent="0.25"/>
    <row r="41" s="95" customFormat="1" ht="19.5" customHeight="1" x14ac:dyDescent="0.25"/>
    <row r="42" s="95" customFormat="1" ht="19.5" customHeight="1" x14ac:dyDescent="0.25"/>
  </sheetData>
  <mergeCells count="1">
    <mergeCell ref="C13:F14"/>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A9085-2B1F-47E3-8362-818A728CF25E}">
  <sheetPr>
    <tabColor theme="0" tint="-0.249977111117893"/>
  </sheetPr>
  <dimension ref="B2:I49"/>
  <sheetViews>
    <sheetView showGridLines="0" zoomScale="90" zoomScaleNormal="90" workbookViewId="0">
      <selection activeCell="B15" sqref="B15"/>
    </sheetView>
  </sheetViews>
  <sheetFormatPr defaultColWidth="8.88671875" defaultRowHeight="11.4" x14ac:dyDescent="0.2"/>
  <cols>
    <col min="1" max="1" width="2.77734375" style="3" customWidth="1"/>
    <col min="2" max="2" width="34.5546875" style="3" customWidth="1"/>
    <col min="3" max="3" width="8.88671875" style="3"/>
    <col min="4" max="4" width="10.6640625" style="3" bestFit="1" customWidth="1"/>
    <col min="5" max="5" width="11.6640625" style="3" bestFit="1" customWidth="1"/>
    <col min="6" max="6" width="9.33203125" style="3" bestFit="1" customWidth="1"/>
    <col min="7" max="16384" width="8.88671875" style="3"/>
  </cols>
  <sheetData>
    <row r="2" spans="2:7" x14ac:dyDescent="0.2">
      <c r="B2" s="82"/>
      <c r="C2" s="82"/>
      <c r="D2" s="82"/>
      <c r="E2" s="82"/>
      <c r="F2" s="82"/>
      <c r="G2" s="82"/>
    </row>
    <row r="3" spans="2:7" ht="15.6" x14ac:dyDescent="0.3">
      <c r="B3" s="83" t="s">
        <v>93</v>
      </c>
      <c r="C3" s="82"/>
      <c r="D3" s="82"/>
      <c r="E3" s="82"/>
      <c r="F3" s="82"/>
      <c r="G3" s="82"/>
    </row>
    <row r="4" spans="2:7" ht="15.6" x14ac:dyDescent="0.3">
      <c r="B4" s="83" t="s">
        <v>59</v>
      </c>
      <c r="C4" s="82"/>
      <c r="D4" s="82"/>
      <c r="E4" s="82"/>
      <c r="F4" s="82"/>
      <c r="G4" s="82"/>
    </row>
    <row r="5" spans="2:7" ht="15.6" x14ac:dyDescent="0.3">
      <c r="B5" s="83" t="s">
        <v>48</v>
      </c>
      <c r="C5" s="82"/>
      <c r="D5" s="82"/>
      <c r="E5" s="82"/>
      <c r="F5" s="82"/>
      <c r="G5" s="82"/>
    </row>
    <row r="6" spans="2:7" ht="12" x14ac:dyDescent="0.25">
      <c r="B6" s="82"/>
      <c r="C6" s="82"/>
      <c r="D6" s="84" t="s">
        <v>49</v>
      </c>
      <c r="E6" s="84" t="s">
        <v>50</v>
      </c>
      <c r="F6" s="82"/>
      <c r="G6" s="82"/>
    </row>
    <row r="7" spans="2:7" ht="12" customHeight="1" thickBot="1" x14ac:dyDescent="0.3">
      <c r="B7" s="85" t="s">
        <v>99</v>
      </c>
      <c r="C7" s="86" t="s">
        <v>0</v>
      </c>
      <c r="D7" s="86" t="s">
        <v>70</v>
      </c>
      <c r="E7" s="86" t="s">
        <v>71</v>
      </c>
      <c r="F7" s="86" t="s">
        <v>72</v>
      </c>
      <c r="G7" s="82"/>
    </row>
    <row r="8" spans="2:7" ht="12" thickTop="1" x14ac:dyDescent="0.2">
      <c r="B8" s="4"/>
    </row>
    <row r="9" spans="2:7" ht="12" x14ac:dyDescent="0.2">
      <c r="B9" s="6" t="s">
        <v>1</v>
      </c>
      <c r="C9" s="7"/>
      <c r="D9" s="8"/>
      <c r="E9" s="8"/>
      <c r="F9" s="8"/>
    </row>
    <row r="10" spans="2:7" ht="12" x14ac:dyDescent="0.2">
      <c r="B10" s="6" t="s">
        <v>2</v>
      </c>
      <c r="C10" s="7"/>
      <c r="D10" s="9"/>
      <c r="E10" s="9"/>
      <c r="F10" s="9"/>
    </row>
    <row r="11" spans="2:7" x14ac:dyDescent="0.2">
      <c r="B11" s="4" t="s">
        <v>3</v>
      </c>
      <c r="C11" s="7">
        <v>5</v>
      </c>
      <c r="D11" s="9">
        <v>107099</v>
      </c>
      <c r="E11" s="9">
        <v>105050</v>
      </c>
      <c r="F11" s="9">
        <v>104077</v>
      </c>
      <c r="G11" s="10"/>
    </row>
    <row r="12" spans="2:7" x14ac:dyDescent="0.2">
      <c r="B12" s="4" t="s">
        <v>4</v>
      </c>
      <c r="C12" s="7">
        <v>7</v>
      </c>
      <c r="D12" s="9">
        <v>1346</v>
      </c>
      <c r="E12" s="9">
        <v>1209</v>
      </c>
      <c r="F12" s="9">
        <v>849</v>
      </c>
    </row>
    <row r="13" spans="2:7" x14ac:dyDescent="0.2">
      <c r="B13" s="4" t="s">
        <v>5</v>
      </c>
      <c r="C13" s="7">
        <v>16</v>
      </c>
      <c r="D13" s="9">
        <v>691</v>
      </c>
      <c r="E13" s="9">
        <v>642</v>
      </c>
      <c r="F13" s="9">
        <v>719</v>
      </c>
    </row>
    <row r="14" spans="2:7" x14ac:dyDescent="0.2">
      <c r="B14" s="25" t="s">
        <v>7</v>
      </c>
      <c r="C14" s="26">
        <v>9</v>
      </c>
      <c r="D14" s="27">
        <v>1198</v>
      </c>
      <c r="E14" s="27">
        <v>368</v>
      </c>
      <c r="F14" s="27">
        <v>318</v>
      </c>
    </row>
    <row r="15" spans="2:7" ht="12" x14ac:dyDescent="0.2">
      <c r="B15" s="6" t="s">
        <v>65</v>
      </c>
      <c r="C15" s="7"/>
      <c r="D15" s="11">
        <f>SUM(D11:D14)</f>
        <v>110334</v>
      </c>
      <c r="E15" s="11">
        <f>SUM(E11:E14)</f>
        <v>107269</v>
      </c>
      <c r="F15" s="11">
        <f>SUM(F11:F14)</f>
        <v>105963</v>
      </c>
    </row>
    <row r="16" spans="2:7" ht="12" x14ac:dyDescent="0.2">
      <c r="B16" s="6"/>
      <c r="C16" s="7"/>
      <c r="D16" s="11"/>
      <c r="E16" s="11"/>
      <c r="F16" s="9"/>
    </row>
    <row r="17" spans="2:9" ht="12" x14ac:dyDescent="0.2">
      <c r="B17" s="6" t="s">
        <v>8</v>
      </c>
      <c r="C17" s="2"/>
      <c r="D17" s="11"/>
      <c r="E17" s="11"/>
    </row>
    <row r="18" spans="2:9" x14ac:dyDescent="0.2">
      <c r="B18" s="4" t="s">
        <v>9</v>
      </c>
      <c r="C18" s="7">
        <v>10</v>
      </c>
      <c r="D18" s="9">
        <v>25369</v>
      </c>
      <c r="E18" s="9">
        <v>23758</v>
      </c>
      <c r="F18" s="9">
        <v>23432</v>
      </c>
      <c r="G18" s="10"/>
    </row>
    <row r="19" spans="2:9" x14ac:dyDescent="0.2">
      <c r="B19" s="4" t="s">
        <v>6</v>
      </c>
      <c r="C19" s="7">
        <v>11</v>
      </c>
      <c r="D19" s="9">
        <v>26247</v>
      </c>
      <c r="E19" s="9">
        <v>24617</v>
      </c>
      <c r="F19" s="9">
        <v>26115</v>
      </c>
      <c r="G19" s="10"/>
      <c r="H19" s="10"/>
    </row>
    <row r="20" spans="2:9" x14ac:dyDescent="0.2">
      <c r="B20" s="4" t="s">
        <v>73</v>
      </c>
      <c r="C20" s="7">
        <v>9</v>
      </c>
      <c r="D20" s="9">
        <v>3346</v>
      </c>
      <c r="E20" s="9">
        <v>3129</v>
      </c>
      <c r="F20" s="9">
        <v>3045</v>
      </c>
    </row>
    <row r="21" spans="2:9" x14ac:dyDescent="0.2">
      <c r="B21" s="25" t="s">
        <v>10</v>
      </c>
      <c r="C21" s="26">
        <v>12</v>
      </c>
      <c r="D21" s="27">
        <v>15945</v>
      </c>
      <c r="E21" s="27">
        <v>9497</v>
      </c>
      <c r="F21" s="27">
        <v>2998</v>
      </c>
    </row>
    <row r="22" spans="2:9" ht="12" x14ac:dyDescent="0.2">
      <c r="B22" s="6" t="s">
        <v>66</v>
      </c>
      <c r="C22" s="7"/>
      <c r="D22" s="11">
        <f>SUM(D18:D21)</f>
        <v>70907</v>
      </c>
      <c r="E22" s="11">
        <f>SUM(E18:E21)</f>
        <v>61001</v>
      </c>
      <c r="F22" s="11">
        <f>SUM(F18:F21)</f>
        <v>55590</v>
      </c>
    </row>
    <row r="23" spans="2:9" ht="12.6" thickBot="1" x14ac:dyDescent="0.25">
      <c r="B23" s="18" t="s">
        <v>11</v>
      </c>
      <c r="C23" s="19"/>
      <c r="D23" s="20">
        <f>D15+D22</f>
        <v>181241</v>
      </c>
      <c r="E23" s="20">
        <f>E15+E22</f>
        <v>168270</v>
      </c>
      <c r="F23" s="20">
        <f>F22+F15</f>
        <v>161553</v>
      </c>
    </row>
    <row r="24" spans="2:9" x14ac:dyDescent="0.2">
      <c r="B24" s="4"/>
      <c r="C24" s="7"/>
      <c r="D24" s="9"/>
      <c r="E24" s="9"/>
    </row>
    <row r="25" spans="2:9" ht="12" x14ac:dyDescent="0.2">
      <c r="B25" s="6" t="s">
        <v>12</v>
      </c>
      <c r="C25" s="7"/>
      <c r="D25" s="9"/>
      <c r="E25" s="9"/>
    </row>
    <row r="26" spans="2:9" ht="24" x14ac:dyDescent="0.2">
      <c r="B26" s="6" t="s">
        <v>62</v>
      </c>
      <c r="C26" s="7"/>
      <c r="D26" s="9"/>
      <c r="E26" s="9"/>
      <c r="F26" s="9"/>
    </row>
    <row r="27" spans="2:9" x14ac:dyDescent="0.2">
      <c r="B27" s="4" t="s">
        <v>87</v>
      </c>
      <c r="C27" s="7">
        <v>13</v>
      </c>
      <c r="D27" s="9">
        <v>24867</v>
      </c>
      <c r="E27" s="9">
        <v>22802</v>
      </c>
      <c r="F27" s="9">
        <v>20345</v>
      </c>
      <c r="H27" s="13"/>
      <c r="I27" s="13"/>
    </row>
    <row r="28" spans="2:9" x14ac:dyDescent="0.2">
      <c r="B28" s="4" t="s">
        <v>76</v>
      </c>
      <c r="C28" s="7"/>
      <c r="D28" s="9">
        <v>11802</v>
      </c>
      <c r="E28" s="9">
        <v>11980</v>
      </c>
      <c r="F28" s="9">
        <v>13802</v>
      </c>
      <c r="G28" s="10"/>
    </row>
    <row r="29" spans="2:9" x14ac:dyDescent="0.2">
      <c r="B29" s="25" t="s">
        <v>13</v>
      </c>
      <c r="C29" s="26"/>
      <c r="D29" s="27">
        <v>61141</v>
      </c>
      <c r="E29" s="27">
        <v>50504</v>
      </c>
      <c r="F29" s="27">
        <v>40390</v>
      </c>
      <c r="G29" s="10"/>
    </row>
    <row r="30" spans="2:9" ht="12" x14ac:dyDescent="0.2">
      <c r="B30" s="6" t="s">
        <v>67</v>
      </c>
      <c r="C30" s="7"/>
      <c r="D30" s="11">
        <f>SUM(D27:D29)</f>
        <v>97810</v>
      </c>
      <c r="E30" s="11">
        <f>SUM(E27:E29)</f>
        <v>85286</v>
      </c>
      <c r="F30" s="11">
        <f>SUM(F27:F29)</f>
        <v>74537</v>
      </c>
    </row>
    <row r="31" spans="2:9" ht="12" x14ac:dyDescent="0.2">
      <c r="B31" s="6" t="s">
        <v>14</v>
      </c>
      <c r="C31" s="2"/>
      <c r="D31" s="11">
        <v>33628</v>
      </c>
      <c r="E31" s="11">
        <v>28496</v>
      </c>
      <c r="F31" s="11">
        <v>24246</v>
      </c>
    </row>
    <row r="32" spans="2:9" ht="12.6" thickBot="1" x14ac:dyDescent="0.25">
      <c r="B32" s="18" t="s">
        <v>15</v>
      </c>
      <c r="C32" s="19"/>
      <c r="D32" s="20">
        <f>D30+D31</f>
        <v>131438</v>
      </c>
      <c r="E32" s="20">
        <f>E30+E31</f>
        <v>113782</v>
      </c>
      <c r="F32" s="20">
        <f>F30+F31</f>
        <v>98783</v>
      </c>
    </row>
    <row r="33" spans="2:6" ht="12" x14ac:dyDescent="0.2">
      <c r="B33" s="6"/>
      <c r="C33" s="114"/>
      <c r="D33" s="115"/>
      <c r="E33" s="115"/>
    </row>
    <row r="34" spans="2:6" ht="12" x14ac:dyDescent="0.2">
      <c r="B34" s="6" t="s">
        <v>16</v>
      </c>
      <c r="C34" s="114"/>
      <c r="D34" s="115"/>
      <c r="E34" s="115"/>
    </row>
    <row r="35" spans="2:6" ht="12" x14ac:dyDescent="0.2">
      <c r="B35" s="6" t="s">
        <v>17</v>
      </c>
      <c r="C35" s="7"/>
      <c r="D35" s="9"/>
      <c r="E35" s="9"/>
      <c r="F35" s="9"/>
    </row>
    <row r="36" spans="2:6" x14ac:dyDescent="0.2">
      <c r="B36" s="4" t="s">
        <v>77</v>
      </c>
      <c r="C36" s="7">
        <v>14</v>
      </c>
      <c r="D36" s="9">
        <v>16982</v>
      </c>
      <c r="E36" s="9">
        <v>20994</v>
      </c>
      <c r="F36" s="9">
        <v>25781</v>
      </c>
    </row>
    <row r="37" spans="2:6" x14ac:dyDescent="0.2">
      <c r="B37" s="4" t="s">
        <v>18</v>
      </c>
      <c r="C37" s="7">
        <v>16</v>
      </c>
      <c r="D37" s="9">
        <v>797</v>
      </c>
      <c r="E37" s="9">
        <v>793</v>
      </c>
      <c r="F37" s="9">
        <v>669</v>
      </c>
    </row>
    <row r="38" spans="2:6" x14ac:dyDescent="0.2">
      <c r="B38" s="25" t="s">
        <v>19</v>
      </c>
      <c r="C38" s="26">
        <v>15</v>
      </c>
      <c r="D38" s="27">
        <v>522</v>
      </c>
      <c r="E38" s="27">
        <v>421</v>
      </c>
      <c r="F38" s="27">
        <v>377</v>
      </c>
    </row>
    <row r="39" spans="2:6" ht="12" x14ac:dyDescent="0.2">
      <c r="B39" s="6" t="s">
        <v>68</v>
      </c>
      <c r="C39" s="7"/>
      <c r="D39" s="11">
        <f>SUM(D36:D38)</f>
        <v>18301</v>
      </c>
      <c r="E39" s="11">
        <f>SUM(E36:E38)</f>
        <v>22208</v>
      </c>
      <c r="F39" s="11">
        <f>SUM(F36:F38)</f>
        <v>26827</v>
      </c>
    </row>
    <row r="40" spans="2:6" ht="12" x14ac:dyDescent="0.2">
      <c r="B40" s="6"/>
      <c r="C40" s="7"/>
      <c r="D40" s="11"/>
      <c r="E40" s="11"/>
      <c r="F40" s="11"/>
    </row>
    <row r="41" spans="2:6" ht="12" x14ac:dyDescent="0.2">
      <c r="B41" s="6" t="s">
        <v>20</v>
      </c>
      <c r="C41" s="7"/>
      <c r="D41" s="9"/>
      <c r="E41" s="9"/>
      <c r="F41" s="9"/>
    </row>
    <row r="42" spans="2:6" x14ac:dyDescent="0.2">
      <c r="B42" s="4" t="s">
        <v>78</v>
      </c>
      <c r="C42" s="7">
        <v>14</v>
      </c>
      <c r="D42" s="9">
        <v>12492</v>
      </c>
      <c r="E42" s="9">
        <v>14022</v>
      </c>
      <c r="F42" s="9">
        <v>17970</v>
      </c>
    </row>
    <row r="43" spans="2:6" x14ac:dyDescent="0.2">
      <c r="B43" s="4" t="s">
        <v>21</v>
      </c>
      <c r="C43" s="7">
        <v>18</v>
      </c>
      <c r="D43" s="9">
        <v>18699</v>
      </c>
      <c r="E43" s="9">
        <v>18096</v>
      </c>
      <c r="F43" s="9">
        <v>17802</v>
      </c>
    </row>
    <row r="44" spans="2:6" x14ac:dyDescent="0.2">
      <c r="B44" s="4" t="s">
        <v>22</v>
      </c>
      <c r="C44" s="7"/>
      <c r="D44" s="9">
        <v>311</v>
      </c>
      <c r="E44" s="9">
        <v>162</v>
      </c>
      <c r="F44" s="9">
        <v>171</v>
      </c>
    </row>
    <row r="45" spans="2:6" ht="12" x14ac:dyDescent="0.2">
      <c r="B45" s="6" t="s">
        <v>69</v>
      </c>
      <c r="C45" s="7"/>
      <c r="D45" s="11">
        <f>SUM(D42:D44)</f>
        <v>31502</v>
      </c>
      <c r="E45" s="11">
        <f>SUM(E42:E44)</f>
        <v>32280</v>
      </c>
      <c r="F45" s="11">
        <f>SUM(F42:F44)</f>
        <v>35943</v>
      </c>
    </row>
    <row r="46" spans="2:6" ht="12" x14ac:dyDescent="0.2">
      <c r="B46" s="22" t="s">
        <v>23</v>
      </c>
      <c r="C46" s="23"/>
      <c r="D46" s="24">
        <f>D39+D45</f>
        <v>49803</v>
      </c>
      <c r="E46" s="24">
        <f>E39+E45</f>
        <v>54488</v>
      </c>
      <c r="F46" s="24">
        <f>F39+F45</f>
        <v>62770</v>
      </c>
    </row>
    <row r="47" spans="2:6" ht="12.6" thickBot="1" x14ac:dyDescent="0.25">
      <c r="B47" s="18" t="s">
        <v>24</v>
      </c>
      <c r="C47" s="19"/>
      <c r="D47" s="20">
        <f>D46+D32</f>
        <v>181241</v>
      </c>
      <c r="E47" s="20">
        <f>E46+E32</f>
        <v>168270</v>
      </c>
      <c r="F47" s="20">
        <f>F46+F32</f>
        <v>161553</v>
      </c>
    </row>
    <row r="49" spans="4:7" x14ac:dyDescent="0.2">
      <c r="D49" s="10">
        <f>D47-D23</f>
        <v>0</v>
      </c>
      <c r="E49" s="10">
        <f>E47-E23</f>
        <v>0</v>
      </c>
      <c r="F49" s="10">
        <f>F47-F23</f>
        <v>0</v>
      </c>
      <c r="G49" s="16" t="s">
        <v>79</v>
      </c>
    </row>
  </sheetData>
  <mergeCells count="3">
    <mergeCell ref="C33:C34"/>
    <mergeCell ref="D33:D34"/>
    <mergeCell ref="E33:E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8AA3-6599-4358-9D91-4177A40C605C}">
  <sheetPr>
    <tabColor theme="0" tint="-0.249977111117893"/>
  </sheetPr>
  <dimension ref="B3:F55"/>
  <sheetViews>
    <sheetView showGridLines="0" zoomScale="90" zoomScaleNormal="90" workbookViewId="0">
      <pane xSplit="2" ySplit="8" topLeftCell="C9" activePane="bottomRight" state="frozen"/>
      <selection activeCell="A2" sqref="A2"/>
      <selection pane="topRight" activeCell="C2" sqref="C2"/>
      <selection pane="bottomLeft" activeCell="A9" sqref="A9"/>
      <selection pane="bottomRight" activeCell="B20" sqref="B20"/>
    </sheetView>
  </sheetViews>
  <sheetFormatPr defaultColWidth="8.88671875" defaultRowHeight="11.4" x14ac:dyDescent="0.2"/>
  <cols>
    <col min="1" max="1" width="2.77734375" style="3" customWidth="1"/>
    <col min="2" max="2" width="30.33203125" style="3" customWidth="1"/>
    <col min="3" max="3" width="7.44140625" style="3" customWidth="1"/>
    <col min="4" max="4" width="11.5546875" style="3" bestFit="1" customWidth="1"/>
    <col min="5" max="5" width="11.6640625" style="3" bestFit="1" customWidth="1"/>
    <col min="6" max="16384" width="8.88671875" style="3"/>
  </cols>
  <sheetData>
    <row r="3" spans="2:6" ht="15.6" x14ac:dyDescent="0.3">
      <c r="B3" s="83" t="s">
        <v>93</v>
      </c>
      <c r="C3" s="82"/>
      <c r="D3" s="82"/>
      <c r="E3" s="82"/>
    </row>
    <row r="4" spans="2:6" ht="15.6" x14ac:dyDescent="0.3">
      <c r="B4" s="83" t="s">
        <v>60</v>
      </c>
      <c r="C4" s="82"/>
      <c r="D4" s="82"/>
      <c r="E4" s="82"/>
    </row>
    <row r="5" spans="2:6" ht="15.6" x14ac:dyDescent="0.3">
      <c r="B5" s="83" t="s">
        <v>61</v>
      </c>
      <c r="C5" s="82"/>
      <c r="D5" s="82"/>
      <c r="E5" s="82"/>
    </row>
    <row r="6" spans="2:6" ht="15.6" x14ac:dyDescent="0.3">
      <c r="B6" s="83"/>
      <c r="C6" s="82"/>
      <c r="D6" s="82"/>
      <c r="E6" s="82"/>
    </row>
    <row r="7" spans="2:6" ht="15.6" x14ac:dyDescent="0.3">
      <c r="B7" s="83"/>
      <c r="C7" s="82"/>
      <c r="D7" s="84" t="s">
        <v>49</v>
      </c>
      <c r="E7" s="84" t="s">
        <v>50</v>
      </c>
    </row>
    <row r="8" spans="2:6" ht="12.6" customHeight="1" thickBot="1" x14ac:dyDescent="0.3">
      <c r="B8" s="85" t="s">
        <v>99</v>
      </c>
      <c r="C8" s="86" t="s">
        <v>0</v>
      </c>
      <c r="D8" s="86" t="s">
        <v>70</v>
      </c>
      <c r="E8" s="86" t="s">
        <v>71</v>
      </c>
    </row>
    <row r="9" spans="2:6" ht="12.6" thickTop="1" x14ac:dyDescent="0.2">
      <c r="B9" s="4"/>
      <c r="C9" s="2"/>
      <c r="D9" s="5"/>
      <c r="E9" s="5"/>
    </row>
    <row r="10" spans="2:6" ht="12" x14ac:dyDescent="0.2">
      <c r="B10" s="6" t="s">
        <v>25</v>
      </c>
      <c r="C10" s="2"/>
      <c r="D10" s="5"/>
      <c r="E10" s="5"/>
    </row>
    <row r="11" spans="2:6" x14ac:dyDescent="0.2">
      <c r="B11" s="4" t="s">
        <v>26</v>
      </c>
      <c r="C11" s="7">
        <v>19</v>
      </c>
      <c r="D11" s="9">
        <v>191504</v>
      </c>
      <c r="E11" s="9">
        <v>172829</v>
      </c>
    </row>
    <row r="12" spans="2:6" x14ac:dyDescent="0.2">
      <c r="B12" s="4" t="s">
        <v>27</v>
      </c>
      <c r="C12" s="7">
        <v>19</v>
      </c>
      <c r="D12" s="9">
        <v>7341</v>
      </c>
      <c r="E12" s="9">
        <v>7312</v>
      </c>
    </row>
    <row r="13" spans="2:6" ht="12.6" thickBot="1" x14ac:dyDescent="0.25">
      <c r="B13" s="18" t="s">
        <v>63</v>
      </c>
      <c r="C13" s="21"/>
      <c r="D13" s="20">
        <f>SUM(D11:D12)</f>
        <v>198845</v>
      </c>
      <c r="E13" s="20">
        <f>SUM(E11:E12)</f>
        <v>180141</v>
      </c>
    </row>
    <row r="14" spans="2:6" ht="12" x14ac:dyDescent="0.2">
      <c r="B14" s="6"/>
      <c r="C14" s="2"/>
      <c r="D14" s="11"/>
      <c r="E14" s="11"/>
    </row>
    <row r="15" spans="2:6" ht="12" x14ac:dyDescent="0.2">
      <c r="B15" s="4" t="s">
        <v>75</v>
      </c>
      <c r="C15" s="2"/>
      <c r="D15" s="9">
        <v>-150291.84</v>
      </c>
      <c r="E15" s="9">
        <v>-138615.84</v>
      </c>
      <c r="F15" s="10"/>
    </row>
    <row r="16" spans="2:6" ht="12" x14ac:dyDescent="0.2">
      <c r="B16" s="4"/>
      <c r="C16" s="2"/>
      <c r="D16" s="11"/>
      <c r="E16" s="11"/>
      <c r="F16" s="12"/>
    </row>
    <row r="17" spans="2:6" ht="12.6" thickBot="1" x14ac:dyDescent="0.3">
      <c r="B17" s="18" t="s">
        <v>38</v>
      </c>
      <c r="C17" s="21"/>
      <c r="D17" s="28">
        <f>D13+D15</f>
        <v>48553.16</v>
      </c>
      <c r="E17" s="28">
        <f>E13+E15</f>
        <v>41525.160000000003</v>
      </c>
    </row>
    <row r="18" spans="2:6" ht="12" x14ac:dyDescent="0.2">
      <c r="B18" s="6"/>
      <c r="C18" s="2"/>
      <c r="D18" s="11"/>
      <c r="E18" s="11"/>
    </row>
    <row r="19" spans="2:6" ht="12" x14ac:dyDescent="0.2">
      <c r="B19" s="4" t="s">
        <v>39</v>
      </c>
      <c r="C19" s="2"/>
      <c r="D19" s="9">
        <v>-5348.82</v>
      </c>
      <c r="E19" s="9">
        <v>-4906.32</v>
      </c>
    </row>
    <row r="20" spans="2:6" ht="12" x14ac:dyDescent="0.2">
      <c r="B20" s="4" t="s">
        <v>43</v>
      </c>
      <c r="C20" s="2"/>
      <c r="D20" s="9">
        <v>-17612.34</v>
      </c>
      <c r="E20" s="9">
        <v>-15989.84</v>
      </c>
    </row>
    <row r="21" spans="2:6" ht="12" x14ac:dyDescent="0.2">
      <c r="B21" s="4" t="s">
        <v>28</v>
      </c>
      <c r="C21" s="2"/>
      <c r="D21" s="9">
        <v>-3041</v>
      </c>
      <c r="E21" s="9">
        <v>-2032</v>
      </c>
    </row>
    <row r="22" spans="2:6" ht="12.6" thickBot="1" x14ac:dyDescent="0.25">
      <c r="B22" s="18" t="s">
        <v>64</v>
      </c>
      <c r="C22" s="21"/>
      <c r="D22" s="20">
        <f>SUM(D19:D21)</f>
        <v>-26002.16</v>
      </c>
      <c r="E22" s="20">
        <f>SUM(E19:E21)</f>
        <v>-22928.16</v>
      </c>
    </row>
    <row r="23" spans="2:6" ht="12" x14ac:dyDescent="0.2">
      <c r="B23" s="4"/>
      <c r="C23" s="2"/>
      <c r="D23" s="9"/>
      <c r="E23" s="9"/>
    </row>
    <row r="24" spans="2:6" ht="12.6" thickBot="1" x14ac:dyDescent="0.25">
      <c r="B24" s="18" t="s">
        <v>85</v>
      </c>
      <c r="C24" s="21"/>
      <c r="D24" s="20">
        <f>D17+D22</f>
        <v>22551.000000000004</v>
      </c>
      <c r="E24" s="20">
        <f>E17+E22</f>
        <v>18597.000000000004</v>
      </c>
    </row>
    <row r="25" spans="2:6" ht="12" x14ac:dyDescent="0.2">
      <c r="B25" s="6"/>
      <c r="C25" s="2"/>
      <c r="D25" s="11"/>
      <c r="E25" s="11"/>
    </row>
    <row r="26" spans="2:6" x14ac:dyDescent="0.2">
      <c r="B26" s="4" t="s">
        <v>74</v>
      </c>
      <c r="C26" s="7">
        <v>21</v>
      </c>
      <c r="D26" s="9">
        <v>-2725</v>
      </c>
      <c r="E26" s="9">
        <v>-2992</v>
      </c>
    </row>
    <row r="27" spans="2:6" x14ac:dyDescent="0.2">
      <c r="B27" s="4"/>
      <c r="C27" s="7"/>
      <c r="D27" s="9"/>
      <c r="E27" s="9"/>
    </row>
    <row r="28" spans="2:6" ht="12.6" thickBot="1" x14ac:dyDescent="0.25">
      <c r="B28" s="18" t="s">
        <v>86</v>
      </c>
      <c r="C28" s="21"/>
      <c r="D28" s="20">
        <f>D24+D26</f>
        <v>19826.000000000004</v>
      </c>
      <c r="E28" s="20">
        <f>E24+E26</f>
        <v>15605.000000000004</v>
      </c>
    </row>
    <row r="29" spans="2:6" x14ac:dyDescent="0.2">
      <c r="B29" s="4"/>
      <c r="C29" s="7"/>
      <c r="D29" s="9"/>
      <c r="E29" s="9"/>
    </row>
    <row r="30" spans="2:6" x14ac:dyDescent="0.2">
      <c r="B30" s="4" t="s">
        <v>29</v>
      </c>
      <c r="C30" s="7">
        <v>22</v>
      </c>
      <c r="D30" s="9">
        <v>-2128</v>
      </c>
      <c r="E30" s="9">
        <v>-1643</v>
      </c>
      <c r="F30" s="13"/>
    </row>
    <row r="31" spans="2:6" x14ac:dyDescent="0.2">
      <c r="B31" s="4"/>
      <c r="C31" s="7"/>
      <c r="D31" s="9"/>
      <c r="E31" s="9"/>
    </row>
    <row r="32" spans="2:6" ht="12.6" thickBot="1" x14ac:dyDescent="0.25">
      <c r="B32" s="18" t="s">
        <v>52</v>
      </c>
      <c r="C32" s="19"/>
      <c r="D32" s="20">
        <f>D28+D30</f>
        <v>17698.000000000004</v>
      </c>
      <c r="E32" s="20">
        <f>E28+E30</f>
        <v>13962.000000000004</v>
      </c>
    </row>
    <row r="33" spans="2:5" ht="12" x14ac:dyDescent="0.2">
      <c r="B33" s="6"/>
      <c r="C33" s="7"/>
      <c r="D33" s="11"/>
      <c r="E33" s="11"/>
    </row>
    <row r="34" spans="2:5" ht="12" hidden="1" x14ac:dyDescent="0.2">
      <c r="B34" s="6" t="s">
        <v>30</v>
      </c>
      <c r="C34" s="7"/>
      <c r="D34" s="9"/>
      <c r="E34" s="9"/>
    </row>
    <row r="35" spans="2:5" hidden="1" x14ac:dyDescent="0.2">
      <c r="B35" s="4" t="s">
        <v>31</v>
      </c>
      <c r="C35" s="7"/>
      <c r="D35" s="9">
        <v>12558</v>
      </c>
      <c r="E35" s="9">
        <v>10006</v>
      </c>
    </row>
    <row r="36" spans="2:5" hidden="1" x14ac:dyDescent="0.2">
      <c r="B36" s="25" t="s">
        <v>14</v>
      </c>
      <c r="C36" s="26"/>
      <c r="D36" s="27">
        <v>5140</v>
      </c>
      <c r="E36" s="27">
        <v>3956</v>
      </c>
    </row>
    <row r="37" spans="2:5" ht="12" hidden="1" x14ac:dyDescent="0.2">
      <c r="B37" s="4"/>
      <c r="C37" s="2"/>
      <c r="D37" s="11">
        <f>SUM(D35:D36)</f>
        <v>17698</v>
      </c>
      <c r="E37" s="11">
        <f>SUM(E35:E36)</f>
        <v>13962</v>
      </c>
    </row>
    <row r="38" spans="2:5" ht="12" hidden="1" x14ac:dyDescent="0.2">
      <c r="B38" s="6" t="s">
        <v>32</v>
      </c>
      <c r="C38" s="2"/>
      <c r="D38" s="11"/>
      <c r="E38" s="11"/>
    </row>
    <row r="39" spans="2:5" ht="22.8" hidden="1" x14ac:dyDescent="0.2">
      <c r="B39" s="1" t="s">
        <v>33</v>
      </c>
      <c r="C39" s="7"/>
      <c r="D39" s="9"/>
      <c r="E39" s="9"/>
    </row>
    <row r="40" spans="2:5" ht="22.8" hidden="1" x14ac:dyDescent="0.2">
      <c r="B40" s="4" t="s">
        <v>34</v>
      </c>
      <c r="C40" s="7"/>
      <c r="D40" s="11">
        <v>0</v>
      </c>
      <c r="E40" s="9">
        <v>1037</v>
      </c>
    </row>
    <row r="41" spans="2:5" ht="24.6" hidden="1" thickBot="1" x14ac:dyDescent="0.25">
      <c r="B41" s="18" t="s">
        <v>35</v>
      </c>
      <c r="C41" s="21"/>
      <c r="D41" s="20">
        <f>SUM(D40)</f>
        <v>0</v>
      </c>
      <c r="E41" s="20">
        <f>SUM(E40)</f>
        <v>1037</v>
      </c>
    </row>
    <row r="42" spans="2:5" ht="12" hidden="1" x14ac:dyDescent="0.2">
      <c r="B42" s="6"/>
      <c r="C42" s="7"/>
      <c r="D42" s="11"/>
      <c r="E42" s="11"/>
    </row>
    <row r="43" spans="2:5" ht="24.6" hidden="1" thickBot="1" x14ac:dyDescent="0.25">
      <c r="B43" s="18" t="s">
        <v>36</v>
      </c>
      <c r="C43" s="19"/>
      <c r="D43" s="20">
        <f>D37+D41</f>
        <v>17698</v>
      </c>
      <c r="E43" s="20">
        <f>E37+E41</f>
        <v>14999</v>
      </c>
    </row>
    <row r="44" spans="2:5" ht="12" hidden="1" x14ac:dyDescent="0.2">
      <c r="B44" s="6"/>
      <c r="C44" s="7"/>
      <c r="D44" s="11"/>
      <c r="E44" s="11"/>
    </row>
    <row r="45" spans="2:5" ht="24" hidden="1" x14ac:dyDescent="0.2">
      <c r="B45" s="6" t="s">
        <v>37</v>
      </c>
      <c r="C45" s="7"/>
      <c r="D45" s="9"/>
      <c r="E45" s="9"/>
    </row>
    <row r="46" spans="2:5" hidden="1" x14ac:dyDescent="0.2">
      <c r="B46" s="4" t="s">
        <v>31</v>
      </c>
      <c r="C46" s="7"/>
      <c r="D46" s="9">
        <v>12558</v>
      </c>
      <c r="E46" s="9">
        <v>10749</v>
      </c>
    </row>
    <row r="47" spans="2:5" hidden="1" x14ac:dyDescent="0.2">
      <c r="B47" s="25" t="s">
        <v>14</v>
      </c>
      <c r="C47" s="26"/>
      <c r="D47" s="27">
        <v>5140</v>
      </c>
      <c r="E47" s="27">
        <v>4250</v>
      </c>
    </row>
    <row r="48" spans="2:5" ht="12" hidden="1" x14ac:dyDescent="0.2">
      <c r="B48" s="4"/>
      <c r="C48" s="7"/>
      <c r="D48" s="11">
        <f>SUM(D46:D47)</f>
        <v>17698</v>
      </c>
      <c r="E48" s="11">
        <f>SUM(E46:E47)</f>
        <v>14999</v>
      </c>
    </row>
    <row r="49" spans="2:5" ht="12.6" thickBot="1" x14ac:dyDescent="0.25">
      <c r="B49" s="4"/>
      <c r="C49" s="7"/>
      <c r="D49" s="11"/>
      <c r="E49" s="11"/>
    </row>
    <row r="50" spans="2:5" x14ac:dyDescent="0.2">
      <c r="B50" s="63" t="s">
        <v>88</v>
      </c>
      <c r="C50" s="66"/>
      <c r="D50" s="67">
        <v>10000</v>
      </c>
      <c r="E50" s="68">
        <v>10000</v>
      </c>
    </row>
    <row r="51" spans="2:5" x14ac:dyDescent="0.2">
      <c r="B51" s="65" t="s">
        <v>91</v>
      </c>
      <c r="C51" s="69"/>
      <c r="D51" s="70">
        <v>0.88</v>
      </c>
      <c r="E51" s="71">
        <v>0.65</v>
      </c>
    </row>
    <row r="52" spans="2:5" x14ac:dyDescent="0.2">
      <c r="B52" s="65" t="s">
        <v>92</v>
      </c>
      <c r="C52" s="69"/>
      <c r="D52" s="75">
        <f>D50*D51</f>
        <v>8800</v>
      </c>
      <c r="E52" s="76">
        <f>E50*E51</f>
        <v>6500</v>
      </c>
    </row>
    <row r="53" spans="2:5" x14ac:dyDescent="0.2">
      <c r="B53" s="65" t="s">
        <v>89</v>
      </c>
      <c r="C53" s="69"/>
      <c r="D53" s="70">
        <v>2.95</v>
      </c>
      <c r="E53" s="71">
        <v>2.15</v>
      </c>
    </row>
    <row r="54" spans="2:5" ht="12" thickBot="1" x14ac:dyDescent="0.25">
      <c r="B54" s="64" t="s">
        <v>90</v>
      </c>
      <c r="C54" s="72"/>
      <c r="D54" s="73">
        <f>D50*D53</f>
        <v>29500</v>
      </c>
      <c r="E54" s="74">
        <f>E50*E53</f>
        <v>21500</v>
      </c>
    </row>
    <row r="55" spans="2:5" ht="12" thickBot="1" x14ac:dyDescent="0.25">
      <c r="B55" s="78" t="s">
        <v>44</v>
      </c>
      <c r="C55" s="79"/>
      <c r="D55" s="80">
        <v>-2281</v>
      </c>
      <c r="E55" s="81">
        <v>-2475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C6F2-9189-408D-9669-FEEE1868FBD3}">
  <sheetPr>
    <tabColor theme="4" tint="0.59999389629810485"/>
  </sheetPr>
  <dimension ref="B2:M30"/>
  <sheetViews>
    <sheetView showGridLines="0" topLeftCell="A7" zoomScale="90" zoomScaleNormal="90" workbookViewId="0">
      <selection activeCell="B10" sqref="B10"/>
    </sheetView>
  </sheetViews>
  <sheetFormatPr defaultColWidth="8.88671875" defaultRowHeight="11.4" x14ac:dyDescent="0.2"/>
  <cols>
    <col min="1" max="1" width="2" style="3" customWidth="1"/>
    <col min="2" max="2" width="17.44140625" style="3" customWidth="1"/>
    <col min="3" max="3" width="11.5546875" style="15" bestFit="1" customWidth="1"/>
    <col min="4" max="4" width="1.77734375" style="3" customWidth="1"/>
    <col min="5" max="5" width="13.88671875" style="15" bestFit="1" customWidth="1"/>
    <col min="6" max="6" width="1.77734375" style="3" customWidth="1"/>
    <col min="7" max="7" width="15.44140625" style="15" bestFit="1" customWidth="1"/>
    <col min="8" max="8" width="1.77734375" style="3" customWidth="1"/>
    <col min="9" max="9" width="19" style="15" bestFit="1" customWidth="1"/>
    <col min="10" max="10" width="1.77734375" style="3" customWidth="1"/>
    <col min="11" max="11" width="15.44140625" style="15" bestFit="1" customWidth="1"/>
    <col min="12" max="12" width="1.77734375" style="3" customWidth="1"/>
    <col min="13" max="13" width="19" style="15" bestFit="1" customWidth="1"/>
    <col min="14" max="14" width="2.6640625" style="3" customWidth="1"/>
    <col min="15" max="16384" width="8.88671875" style="3"/>
  </cols>
  <sheetData>
    <row r="2" spans="2:10" ht="15.6" x14ac:dyDescent="0.3">
      <c r="B2" s="83" t="s">
        <v>93</v>
      </c>
    </row>
    <row r="3" spans="2:10" ht="15.6" x14ac:dyDescent="0.3">
      <c r="B3" s="83" t="s">
        <v>98</v>
      </c>
    </row>
    <row r="6" spans="2:10" ht="12" x14ac:dyDescent="0.25">
      <c r="B6" s="77" t="s">
        <v>100</v>
      </c>
      <c r="C6" s="87" t="s">
        <v>53</v>
      </c>
      <c r="D6" s="88" t="s">
        <v>40</v>
      </c>
      <c r="E6" s="88" t="s">
        <v>56</v>
      </c>
      <c r="F6" s="88" t="s">
        <v>54</v>
      </c>
      <c r="G6" s="89" t="s">
        <v>57</v>
      </c>
    </row>
    <row r="8" spans="2:10" x14ac:dyDescent="0.2">
      <c r="C8" s="35" t="s">
        <v>45</v>
      </c>
      <c r="D8" s="116" t="s">
        <v>40</v>
      </c>
      <c r="E8" s="36" t="s">
        <v>45</v>
      </c>
      <c r="F8" s="116" t="s">
        <v>54</v>
      </c>
      <c r="G8" s="29" t="s">
        <v>41</v>
      </c>
    </row>
    <row r="9" spans="2:10" x14ac:dyDescent="0.2">
      <c r="C9" s="37" t="s">
        <v>51</v>
      </c>
      <c r="D9" s="117"/>
      <c r="E9" s="14" t="s">
        <v>41</v>
      </c>
      <c r="F9" s="117"/>
      <c r="G9" s="30" t="s">
        <v>51</v>
      </c>
    </row>
    <row r="10" spans="2:10" x14ac:dyDescent="0.2">
      <c r="D10" s="34"/>
      <c r="F10" s="34"/>
    </row>
    <row r="11" spans="2:10" ht="12" x14ac:dyDescent="0.25">
      <c r="B11" s="94" t="s">
        <v>83</v>
      </c>
      <c r="C11" s="44">
        <f>E11*G11</f>
        <v>0.1443438544980018</v>
      </c>
      <c r="D11" s="38" t="s">
        <v>40</v>
      </c>
      <c r="E11" s="58">
        <f>'P&amp;L'!D32/'P&amp;L'!D13</f>
        <v>8.9003998088963782E-2</v>
      </c>
      <c r="F11" s="38" t="s">
        <v>54</v>
      </c>
      <c r="G11" s="54">
        <f>'P&amp;L'!D13/AVERAGE(BS!D32:E32)</f>
        <v>1.6217682081396296</v>
      </c>
    </row>
    <row r="12" spans="2:10" ht="12" x14ac:dyDescent="0.25">
      <c r="B12" s="94" t="s">
        <v>84</v>
      </c>
      <c r="C12" s="45">
        <f>E12*G12</f>
        <v>0.13136687601439562</v>
      </c>
      <c r="D12" s="31" t="s">
        <v>40</v>
      </c>
      <c r="E12" s="59">
        <f>'P&amp;L'!E32/'P&amp;L'!E13</f>
        <v>7.7505953669625482E-2</v>
      </c>
      <c r="F12" s="31" t="s">
        <v>54</v>
      </c>
      <c r="G12" s="55">
        <f>'P&amp;L'!E13/AVERAGE(BS!E32:F32)</f>
        <v>1.6949262578505397</v>
      </c>
    </row>
    <row r="14" spans="2:10" x14ac:dyDescent="0.2">
      <c r="C14" s="82"/>
      <c r="D14" s="82"/>
      <c r="E14" s="90"/>
      <c r="F14" s="82"/>
      <c r="G14" s="90"/>
      <c r="H14" s="82"/>
      <c r="I14" s="90"/>
    </row>
    <row r="15" spans="2:10" ht="12" x14ac:dyDescent="0.25">
      <c r="B15" s="77" t="s">
        <v>101</v>
      </c>
      <c r="C15" s="91" t="s">
        <v>53</v>
      </c>
      <c r="D15" s="92" t="s">
        <v>40</v>
      </c>
      <c r="E15" s="92" t="s">
        <v>56</v>
      </c>
      <c r="F15" s="92" t="s">
        <v>54</v>
      </c>
      <c r="G15" s="92" t="s">
        <v>55</v>
      </c>
      <c r="H15" s="92" t="s">
        <v>54</v>
      </c>
      <c r="I15" s="93" t="s">
        <v>58</v>
      </c>
      <c r="J15" s="52"/>
    </row>
    <row r="17" spans="2:13" ht="12" x14ac:dyDescent="0.25">
      <c r="C17" s="39" t="s">
        <v>45</v>
      </c>
      <c r="D17" s="116" t="s">
        <v>40</v>
      </c>
      <c r="E17" s="40" t="s">
        <v>45</v>
      </c>
      <c r="F17" s="116" t="s">
        <v>54</v>
      </c>
      <c r="G17" s="40" t="s">
        <v>41</v>
      </c>
      <c r="H17" s="116" t="s">
        <v>54</v>
      </c>
      <c r="I17" s="42" t="s">
        <v>42</v>
      </c>
      <c r="J17" s="34"/>
      <c r="K17" s="32"/>
    </row>
    <row r="18" spans="2:13" x14ac:dyDescent="0.2">
      <c r="C18" s="41" t="s">
        <v>51</v>
      </c>
      <c r="D18" s="117"/>
      <c r="E18" s="33" t="s">
        <v>41</v>
      </c>
      <c r="F18" s="117"/>
      <c r="G18" s="33" t="s">
        <v>42</v>
      </c>
      <c r="H18" s="117"/>
      <c r="I18" s="43" t="s">
        <v>51</v>
      </c>
      <c r="J18" s="34"/>
    </row>
    <row r="20" spans="2:13" ht="12" x14ac:dyDescent="0.25">
      <c r="B20" s="94" t="s">
        <v>83</v>
      </c>
      <c r="C20" s="44">
        <f>E20*G20*I20</f>
        <v>0.1443438544980018</v>
      </c>
      <c r="D20" s="38" t="s">
        <v>40</v>
      </c>
      <c r="E20" s="58">
        <f>E11</f>
        <v>8.9003998088963782E-2</v>
      </c>
      <c r="F20" s="38" t="s">
        <v>54</v>
      </c>
      <c r="G20" s="56">
        <f>'P&amp;L'!D13/AVERAGE(BS!D23:E23)</f>
        <v>1.1378468774945567</v>
      </c>
      <c r="H20" s="38" t="s">
        <v>54</v>
      </c>
      <c r="I20" s="54">
        <f>AVERAGE(BS!D23:E23)/AVERAGE(BS!D32:E32)</f>
        <v>1.4252956528831253</v>
      </c>
      <c r="J20" s="53"/>
    </row>
    <row r="21" spans="2:13" ht="12" x14ac:dyDescent="0.25">
      <c r="B21" s="94" t="s">
        <v>84</v>
      </c>
      <c r="C21" s="45">
        <f>E21*G21*I21</f>
        <v>0.13136687601439564</v>
      </c>
      <c r="D21" s="31" t="s">
        <v>40</v>
      </c>
      <c r="E21" s="59">
        <f>E12</f>
        <v>7.7505953669625482E-2</v>
      </c>
      <c r="F21" s="31" t="s">
        <v>54</v>
      </c>
      <c r="G21" s="57">
        <f>'P&amp;L'!E13/AVERAGE(BS!E23:F23)</f>
        <v>1.0923495329312995</v>
      </c>
      <c r="H21" s="31" t="s">
        <v>54</v>
      </c>
      <c r="I21" s="55">
        <f>AVERAGE(BS!E23:F23)/AVERAGE(BS!E32:F32)</f>
        <v>1.5516336179521557</v>
      </c>
      <c r="J21" s="53"/>
    </row>
    <row r="22" spans="2:13" x14ac:dyDescent="0.2">
      <c r="B22" s="82"/>
    </row>
    <row r="24" spans="2:13" ht="12" x14ac:dyDescent="0.25">
      <c r="B24" s="77" t="s">
        <v>102</v>
      </c>
      <c r="C24" s="91" t="s">
        <v>53</v>
      </c>
      <c r="D24" s="92" t="s">
        <v>40</v>
      </c>
      <c r="E24" s="92" t="s">
        <v>80</v>
      </c>
      <c r="F24" s="92" t="s">
        <v>54</v>
      </c>
      <c r="G24" s="92" t="s">
        <v>81</v>
      </c>
      <c r="H24" s="92" t="s">
        <v>54</v>
      </c>
      <c r="I24" s="92" t="s">
        <v>82</v>
      </c>
      <c r="J24" s="92" t="s">
        <v>54</v>
      </c>
      <c r="K24" s="92" t="s">
        <v>55</v>
      </c>
      <c r="L24" s="92" t="s">
        <v>54</v>
      </c>
      <c r="M24" s="93" t="s">
        <v>58</v>
      </c>
    </row>
    <row r="26" spans="2:13" x14ac:dyDescent="0.2">
      <c r="C26" s="46" t="s">
        <v>45</v>
      </c>
      <c r="D26" s="118" t="s">
        <v>40</v>
      </c>
      <c r="E26" s="47" t="s">
        <v>45</v>
      </c>
      <c r="F26" s="118" t="s">
        <v>54</v>
      </c>
      <c r="G26" s="47" t="s">
        <v>46</v>
      </c>
      <c r="H26" s="118" t="s">
        <v>54</v>
      </c>
      <c r="I26" s="47" t="s">
        <v>47</v>
      </c>
      <c r="J26" s="118" t="s">
        <v>54</v>
      </c>
      <c r="K26" s="47" t="s">
        <v>41</v>
      </c>
      <c r="L26" s="118" t="s">
        <v>54</v>
      </c>
      <c r="M26" s="48" t="s">
        <v>42</v>
      </c>
    </row>
    <row r="27" spans="2:13" x14ac:dyDescent="0.2">
      <c r="C27" s="49" t="s">
        <v>51</v>
      </c>
      <c r="D27" s="119"/>
      <c r="E27" s="50" t="s">
        <v>46</v>
      </c>
      <c r="F27" s="119"/>
      <c r="G27" s="50" t="s">
        <v>47</v>
      </c>
      <c r="H27" s="119"/>
      <c r="I27" s="33" t="s">
        <v>41</v>
      </c>
      <c r="J27" s="119"/>
      <c r="K27" s="50" t="s">
        <v>42</v>
      </c>
      <c r="L27" s="119"/>
      <c r="M27" s="51" t="s">
        <v>51</v>
      </c>
    </row>
    <row r="28" spans="2:13" ht="12" x14ac:dyDescent="0.25">
      <c r="D28" s="17"/>
      <c r="E28" s="32"/>
      <c r="F28" s="17"/>
      <c r="G28" s="32"/>
      <c r="H28" s="17"/>
      <c r="I28" s="32"/>
      <c r="J28" s="17"/>
      <c r="K28" s="32"/>
      <c r="L28" s="17"/>
    </row>
    <row r="29" spans="2:13" ht="12" x14ac:dyDescent="0.25">
      <c r="B29" s="94" t="s">
        <v>83</v>
      </c>
      <c r="C29" s="44">
        <f>E29*G29*I29*K29*M29</f>
        <v>0.1443438544980018</v>
      </c>
      <c r="D29" s="38" t="s">
        <v>40</v>
      </c>
      <c r="E29" s="60">
        <f>'P&amp;L'!D32/'P&amp;L'!D28</f>
        <v>0.89266619590436802</v>
      </c>
      <c r="F29" s="38" t="s">
        <v>54</v>
      </c>
      <c r="G29" s="60">
        <f>'P&amp;L'!D28/'P&amp;L'!D24</f>
        <v>0.87916278657265756</v>
      </c>
      <c r="H29" s="38" t="s">
        <v>54</v>
      </c>
      <c r="I29" s="58">
        <f>'P&amp;L'!D24/'P&amp;L'!D13</f>
        <v>0.11340994241746086</v>
      </c>
      <c r="J29" s="38" t="s">
        <v>54</v>
      </c>
      <c r="K29" s="56">
        <f>G20</f>
        <v>1.1378468774945567</v>
      </c>
      <c r="L29" s="38" t="s">
        <v>54</v>
      </c>
      <c r="M29" s="54">
        <f>I20</f>
        <v>1.4252956528831253</v>
      </c>
    </row>
    <row r="30" spans="2:13" ht="12" x14ac:dyDescent="0.25">
      <c r="B30" s="94" t="s">
        <v>84</v>
      </c>
      <c r="C30" s="61">
        <f>E30*G30*I30*K30*M30</f>
        <v>0.13136687601439559</v>
      </c>
      <c r="D30" s="31" t="s">
        <v>40</v>
      </c>
      <c r="E30" s="62">
        <f>'P&amp;L'!E32/'P&amp;L'!E28</f>
        <v>0.89471323293816085</v>
      </c>
      <c r="F30" s="31" t="s">
        <v>54</v>
      </c>
      <c r="G30" s="62">
        <f>'P&amp;L'!E28/'P&amp;L'!E24</f>
        <v>0.83911383556487606</v>
      </c>
      <c r="H30" s="31" t="s">
        <v>54</v>
      </c>
      <c r="I30" s="59">
        <f>'P&amp;L'!E24/'P&amp;L'!E13</f>
        <v>0.1032357986244109</v>
      </c>
      <c r="J30" s="31" t="s">
        <v>54</v>
      </c>
      <c r="K30" s="57">
        <f>G21</f>
        <v>1.0923495329312995</v>
      </c>
      <c r="L30" s="31" t="s">
        <v>54</v>
      </c>
      <c r="M30" s="55">
        <f>I21</f>
        <v>1.5516336179521557</v>
      </c>
    </row>
  </sheetData>
  <mergeCells count="10">
    <mergeCell ref="D26:D27"/>
    <mergeCell ref="F26:F27"/>
    <mergeCell ref="L26:L27"/>
    <mergeCell ref="H26:H27"/>
    <mergeCell ref="J26:J27"/>
    <mergeCell ref="D8:D9"/>
    <mergeCell ref="F8:F9"/>
    <mergeCell ref="D17:D18"/>
    <mergeCell ref="F17:F18"/>
    <mergeCell ref="H17:H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4377-05B1-4957-9036-9B05DCA01380}">
  <dimension ref="A1"/>
  <sheetViews>
    <sheetView tabSelected="1" workbookViewId="0">
      <selection activeCell="D34" sqref="D34"/>
    </sheetView>
  </sheetViews>
  <sheetFormatPr defaultRowHeight="14.4" x14ac:dyDescent="0.3"/>
  <cols>
    <col min="1" max="16384" width="8.88671875" style="120"/>
  </cols>
  <sheetData>
    <row r="1" s="120" customFormat="1"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BS</vt:lpstr>
      <vt:lpstr>P&amp;L</vt:lpstr>
      <vt:lpstr>DuPont Analysis</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Borislav Baltov</dc:creator>
  <cp:lastModifiedBy>Dragostina  Slavova</cp:lastModifiedBy>
  <dcterms:created xsi:type="dcterms:W3CDTF">2020-03-25T09:21:18Z</dcterms:created>
  <dcterms:modified xsi:type="dcterms:W3CDTF">2023-03-31T08:09:33Z</dcterms:modified>
</cp:coreProperties>
</file>