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808" documentId="13_ncr:1_{6C8C4A20-05F0-46B1-9C00-1561EBA94B54}" xr6:coauthVersionLast="47" xr6:coauthVersionMax="47" xr10:uidLastSave="{5DC71A6E-0AD7-4AE0-BCD2-F1B2D767B81F}"/>
  <bookViews>
    <workbookView xWindow="11904" yWindow="1128" windowWidth="10236" windowHeight="11736" tabRatio="741" xr2:uid="{9FC57020-DF4D-4BD6-8F0A-F8AA1857DDAF}"/>
  </bookViews>
  <sheets>
    <sheet name="Cover Page" sheetId="9" r:id="rId1"/>
    <sheet name="Income Statement" sheetId="1" r:id="rId2"/>
    <sheet name="Balance Sheet" sheetId="3" r:id="rId3"/>
    <sheet name="Cash Flow ratios" sheetId="2" r:id="rId4"/>
    <sheet name="Save 60%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E21" i="3" l="1"/>
  <c r="C49" i="2"/>
  <c r="C48" i="2"/>
  <c r="C47" i="2"/>
  <c r="E14" i="3" l="1"/>
  <c r="E19" i="3" l="1"/>
  <c r="I13" i="3"/>
  <c r="I12" i="3"/>
  <c r="I10" i="3" l="1"/>
  <c r="I11" i="3"/>
  <c r="I9" i="3"/>
  <c r="I8" i="3"/>
  <c r="E10" i="3"/>
  <c r="I22" i="3" l="1"/>
  <c r="I23" i="3" s="1"/>
  <c r="I24" i="3" s="1"/>
  <c r="I21" i="3"/>
  <c r="I20" i="3"/>
  <c r="E27" i="3"/>
  <c r="D28" i="3" l="1"/>
  <c r="C28" i="3"/>
  <c r="E26" i="3" l="1"/>
  <c r="E24" i="3"/>
  <c r="D21" i="3"/>
  <c r="D30" i="3" s="1"/>
  <c r="C21" i="3"/>
  <c r="C30" i="3" s="1"/>
  <c r="D15" i="3"/>
  <c r="C15" i="3"/>
  <c r="E13" i="3"/>
  <c r="E12" i="3"/>
  <c r="C33" i="3" l="1"/>
  <c r="D33" i="3"/>
  <c r="C45" i="2"/>
  <c r="C44" i="2"/>
  <c r="C43" i="2"/>
  <c r="C57" i="2"/>
  <c r="F18" i="2"/>
  <c r="C55" i="2" l="1"/>
  <c r="C58" i="2" s="1"/>
  <c r="C14" i="1"/>
  <c r="C18" i="1" s="1"/>
  <c r="C22" i="1" s="1"/>
  <c r="C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Antoniya Baltova</author>
  </authors>
  <commentList>
    <comment ref="F18" authorId="0" shapeId="0" xr:uid="{3A54AFD9-1A77-4648-9657-710B3C474D40}">
      <text>
        <r>
          <rPr>
            <b/>
            <sz val="9"/>
            <color indexed="81"/>
            <rFont val="Tahoma"/>
            <family val="2"/>
          </rPr>
          <t>HINT:</t>
        </r>
        <r>
          <rPr>
            <sz val="9"/>
            <color indexed="81"/>
            <rFont val="Tahoma"/>
            <family val="2"/>
          </rPr>
          <t xml:space="preserve">
after tax cash interest paid</t>
        </r>
      </text>
    </comment>
  </commentList>
</comments>
</file>

<file path=xl/sharedStrings.xml><?xml version="1.0" encoding="utf-8"?>
<sst xmlns="http://schemas.openxmlformats.org/spreadsheetml/2006/main" count="120" uniqueCount="106">
  <si>
    <t>Income Statement</t>
  </si>
  <si>
    <t>20XX</t>
  </si>
  <si>
    <t>Revenue</t>
  </si>
  <si>
    <t>Payroll expenses</t>
  </si>
  <si>
    <t>Net Income</t>
  </si>
  <si>
    <t>Interest expense</t>
  </si>
  <si>
    <t>Profit before tax</t>
  </si>
  <si>
    <t>Operating Profit</t>
  </si>
  <si>
    <t>Statement of Financial Position</t>
  </si>
  <si>
    <t>ASSETS</t>
  </si>
  <si>
    <t>Property, plant and equipment (NBV)</t>
  </si>
  <si>
    <t>Non-current assets</t>
  </si>
  <si>
    <t>Current assets</t>
  </si>
  <si>
    <t>Inventory</t>
  </si>
  <si>
    <t>Trade receivables</t>
  </si>
  <si>
    <t>Cash and cash equivalents</t>
  </si>
  <si>
    <t>Total Assets</t>
  </si>
  <si>
    <t>Depreciation expense</t>
  </si>
  <si>
    <t>Equity</t>
  </si>
  <si>
    <t>Retained earnings</t>
  </si>
  <si>
    <t>EQUITY AND LIABILITIES</t>
  </si>
  <si>
    <t>Non-current liabilities</t>
  </si>
  <si>
    <t>Long-term borrowings</t>
  </si>
  <si>
    <t>Current liabilities</t>
  </si>
  <si>
    <t>Trade payables</t>
  </si>
  <si>
    <t>Tax payable</t>
  </si>
  <si>
    <t>Total equity and liabilities</t>
  </si>
  <si>
    <t>Cash Flow Statement</t>
  </si>
  <si>
    <t>Tax for the year</t>
  </si>
  <si>
    <t>Add: tax for the year</t>
  </si>
  <si>
    <t>Add: interest expense</t>
  </si>
  <si>
    <t>Increase in inventory</t>
  </si>
  <si>
    <t>Increase in trade payables</t>
  </si>
  <si>
    <t>Increase in trade receivables</t>
  </si>
  <si>
    <t>* Dividends paid during the year</t>
  </si>
  <si>
    <t>Interest paid</t>
  </si>
  <si>
    <t>*A new piece of machinery bought</t>
  </si>
  <si>
    <t>Dividends paid</t>
  </si>
  <si>
    <t>Tax paid</t>
  </si>
  <si>
    <t>Payments to purchase equipment</t>
  </si>
  <si>
    <t>*Proceeds from disposals of machinery</t>
  </si>
  <si>
    <t>Proceeds from disposals of equipment</t>
  </si>
  <si>
    <t>Issues of share capital</t>
  </si>
  <si>
    <t>Long-term borrowings repaid</t>
  </si>
  <si>
    <t>Cash flows from operating activities</t>
  </si>
  <si>
    <t>Net cash flow for the period</t>
  </si>
  <si>
    <t>Cash and cash equivalents at the beginning of the period</t>
  </si>
  <si>
    <t>Cash and cash equivalents at the end of the period</t>
  </si>
  <si>
    <t>Net increase/decrease in cash</t>
  </si>
  <si>
    <t>Check!</t>
  </si>
  <si>
    <t>ok</t>
  </si>
  <si>
    <t>Gatsby Co</t>
  </si>
  <si>
    <t>Cost of goods sold</t>
  </si>
  <si>
    <t>Cash flows from investing activities</t>
  </si>
  <si>
    <t>Net cash used in investing activities</t>
  </si>
  <si>
    <t>Cash flows from financing activities</t>
  </si>
  <si>
    <t>Net cash used in financing activities</t>
  </si>
  <si>
    <t>Description</t>
  </si>
  <si>
    <t>Cash flow from operations</t>
  </si>
  <si>
    <t>Add: depreciation expense</t>
  </si>
  <si>
    <t>Non-cash charges</t>
  </si>
  <si>
    <t xml:space="preserve">FCFF  </t>
  </si>
  <si>
    <t>Cash interest paid</t>
  </si>
  <si>
    <t>FCFF</t>
  </si>
  <si>
    <t>FCFE</t>
  </si>
  <si>
    <t>Debt payment ratio</t>
  </si>
  <si>
    <t>Reinvestment ratio</t>
  </si>
  <si>
    <t>Cash return-on-equity</t>
  </si>
  <si>
    <t>Current Year</t>
  </si>
  <si>
    <t>Previous Year</t>
  </si>
  <si>
    <t>USD in million</t>
  </si>
  <si>
    <t>20XX -1</t>
  </si>
  <si>
    <t>Notes:</t>
  </si>
  <si>
    <t>Cash Change</t>
  </si>
  <si>
    <t>Share capital</t>
  </si>
  <si>
    <t>Total Equity</t>
  </si>
  <si>
    <t>Total Liabilities</t>
  </si>
  <si>
    <t>Net cash generated from operating activities</t>
  </si>
  <si>
    <t>Add: Net Income</t>
  </si>
  <si>
    <t>Less: Dividends paid</t>
  </si>
  <si>
    <t>Retained earnings at the end of the year</t>
  </si>
  <si>
    <t>Retained earnings at the beginning of the year</t>
  </si>
  <si>
    <t>PP&amp;E opening balance</t>
  </si>
  <si>
    <t>Add: PPE purchases</t>
  </si>
  <si>
    <t>Less: PPE sales</t>
  </si>
  <si>
    <t>Less: Depreciation</t>
  </si>
  <si>
    <t>PP&amp;E closing balance</t>
  </si>
  <si>
    <t>Investing and financing ratio</t>
  </si>
  <si>
    <t>Comment</t>
  </si>
  <si>
    <t>FCFF = NI + NCC + [Int × (1 – tax rate)] – FCInv - WCInv</t>
  </si>
  <si>
    <t>Fixed capital investment</t>
  </si>
  <si>
    <t>Working capital investment</t>
  </si>
  <si>
    <t>FCFF = CFO + [Int × (1 – tax rate)] – FCInv</t>
  </si>
  <si>
    <t>FCFE = CFO – FCInv + Net borrowing</t>
  </si>
  <si>
    <t>FCFE = FCFF - [Int × (1 – tax rate)] + Net borrowing</t>
  </si>
  <si>
    <t>Cash flow-to-revenue</t>
  </si>
  <si>
    <t>Cash-to-income</t>
  </si>
  <si>
    <t>This Excel model is for educational purposes only.</t>
  </si>
  <si>
    <t>Strictly Confidential</t>
  </si>
  <si>
    <t>All content is Copyright material of 365 Financial Analyst ®</t>
  </si>
  <si>
    <t>Cash Flow Ratios</t>
  </si>
  <si>
    <t>Cash Flow Ratios:</t>
  </si>
  <si>
    <t>Free Cash Flow Measures:</t>
  </si>
  <si>
    <t>This is a free Excel template displaying how to calculate main cash flow ratios and free cash flow measures, based on the financial statements of a company:
•	Investing and financing ratio
•	Debt payment ratio
•	Reinvestment ratio
•	Cash flow-to-revenue
•	Cash-to-income
•	Cash return-on-equity
•	Free Cash Flow to the Firm
•	Free Cash Flow to Equity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</si>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</sst>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9"/>
      <color rgb="FF0073B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5" fillId="0" borderId="0" xfId="1" applyFont="1"/>
    <xf numFmtId="164" fontId="5" fillId="0" borderId="0" xfId="1" applyNumberFormat="1" applyFont="1" applyBorder="1"/>
    <xf numFmtId="164" fontId="5" fillId="0" borderId="0" xfId="0" applyNumberFormat="1" applyFont="1"/>
    <xf numFmtId="0" fontId="6" fillId="0" borderId="12" xfId="0" applyFont="1" applyBorder="1"/>
    <xf numFmtId="164" fontId="6" fillId="0" borderId="12" xfId="1" applyNumberFormat="1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4" fontId="5" fillId="0" borderId="0" xfId="1" applyNumberFormat="1" applyFont="1" applyFill="1" applyBorder="1"/>
    <xf numFmtId="164" fontId="6" fillId="0" borderId="12" xfId="0" applyNumberFormat="1" applyFont="1" applyBorder="1"/>
    <xf numFmtId="164" fontId="9" fillId="0" borderId="0" xfId="0" applyNumberFormat="1" applyFont="1"/>
    <xf numFmtId="164" fontId="7" fillId="0" borderId="0" xfId="1" applyNumberFormat="1" applyFont="1" applyBorder="1"/>
    <xf numFmtId="0" fontId="6" fillId="0" borderId="0" xfId="0" applyFont="1"/>
    <xf numFmtId="164" fontId="6" fillId="0" borderId="0" xfId="1" applyNumberFormat="1" applyFont="1" applyBorder="1"/>
    <xf numFmtId="0" fontId="9" fillId="0" borderId="0" xfId="0" applyFont="1"/>
    <xf numFmtId="0" fontId="5" fillId="0" borderId="13" xfId="0" applyFont="1" applyBorder="1"/>
    <xf numFmtId="0" fontId="6" fillId="0" borderId="14" xfId="0" applyFont="1" applyBorder="1"/>
    <xf numFmtId="164" fontId="6" fillId="0" borderId="14" xfId="0" applyNumberFormat="1" applyFont="1" applyBorder="1"/>
    <xf numFmtId="43" fontId="5" fillId="0" borderId="0" xfId="0" applyNumberFormat="1" applyFont="1"/>
    <xf numFmtId="165" fontId="5" fillId="0" borderId="0" xfId="1" applyNumberFormat="1" applyFont="1"/>
    <xf numFmtId="165" fontId="5" fillId="0" borderId="0" xfId="0" applyNumberFormat="1" applyFont="1"/>
    <xf numFmtId="0" fontId="5" fillId="0" borderId="12" xfId="0" applyFont="1" applyBorder="1"/>
    <xf numFmtId="164" fontId="6" fillId="0" borderId="0" xfId="0" applyNumberFormat="1" applyFont="1"/>
    <xf numFmtId="0" fontId="5" fillId="0" borderId="15" xfId="0" applyFont="1" applyBorder="1"/>
    <xf numFmtId="164" fontId="5" fillId="0" borderId="12" xfId="1" applyNumberFormat="1" applyFont="1" applyBorder="1"/>
    <xf numFmtId="164" fontId="5" fillId="0" borderId="0" xfId="1" applyNumberFormat="1" applyFont="1"/>
    <xf numFmtId="164" fontId="9" fillId="0" borderId="0" xfId="1" applyNumberFormat="1" applyFont="1"/>
    <xf numFmtId="164" fontId="5" fillId="0" borderId="0" xfId="1" applyNumberFormat="1" applyFont="1" applyFill="1" applyBorder="1" applyAlignment="1"/>
    <xf numFmtId="164" fontId="5" fillId="0" borderId="0" xfId="1" applyNumberFormat="1" applyFont="1" applyBorder="1" applyAlignment="1"/>
    <xf numFmtId="164" fontId="6" fillId="0" borderId="12" xfId="1" applyNumberFormat="1" applyFont="1" applyBorder="1" applyAlignment="1"/>
    <xf numFmtId="164" fontId="6" fillId="0" borderId="0" xfId="1" applyNumberFormat="1" applyFont="1" applyBorder="1" applyAlignment="1"/>
    <xf numFmtId="0" fontId="20" fillId="3" borderId="22" xfId="2" applyFont="1" applyFill="1" applyBorder="1"/>
    <xf numFmtId="0" fontId="20" fillId="3" borderId="22" xfId="2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3" borderId="22" xfId="2" applyFont="1" applyFill="1" applyBorder="1"/>
    <xf numFmtId="0" fontId="23" fillId="3" borderId="22" xfId="2" applyFont="1" applyFill="1" applyBorder="1" applyAlignment="1">
      <alignment horizontal="center"/>
    </xf>
    <xf numFmtId="0" fontId="12" fillId="4" borderId="0" xfId="3" applyFont="1" applyFill="1"/>
    <xf numFmtId="0" fontId="13" fillId="4" borderId="0" xfId="3" applyFont="1" applyFill="1"/>
    <xf numFmtId="0" fontId="14" fillId="4" borderId="0" xfId="3" applyFont="1" applyFill="1"/>
    <xf numFmtId="0" fontId="15" fillId="4" borderId="0" xfId="3" applyFont="1" applyFill="1" applyProtection="1">
      <protection locked="0"/>
    </xf>
    <xf numFmtId="0" fontId="14" fillId="4" borderId="16" xfId="3" applyFont="1" applyFill="1" applyBorder="1" applyProtection="1">
      <protection locked="0"/>
    </xf>
    <xf numFmtId="0" fontId="14" fillId="4" borderId="16" xfId="3" applyFont="1" applyFill="1" applyBorder="1"/>
    <xf numFmtId="0" fontId="14" fillId="4" borderId="17" xfId="3" applyFont="1" applyFill="1" applyBorder="1"/>
    <xf numFmtId="0" fontId="16" fillId="4" borderId="0" xfId="3" applyFont="1" applyFill="1"/>
    <xf numFmtId="0" fontId="14" fillId="4" borderId="21" xfId="3" applyFont="1" applyFill="1" applyBorder="1"/>
    <xf numFmtId="0" fontId="17" fillId="4" borderId="0" xfId="3" applyFont="1" applyFill="1"/>
    <xf numFmtId="0" fontId="16" fillId="4" borderId="0" xfId="3" applyFont="1" applyFill="1" applyAlignment="1">
      <alignment horizontal="right"/>
    </xf>
    <xf numFmtId="0" fontId="19" fillId="4" borderId="0" xfId="4" applyFont="1" applyFill="1" applyBorder="1"/>
    <xf numFmtId="0" fontId="24" fillId="4" borderId="0" xfId="3" applyFont="1" applyFill="1"/>
    <xf numFmtId="0" fontId="14" fillId="4" borderId="18" xfId="3" applyFont="1" applyFill="1" applyBorder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14" fillId="4" borderId="17" xfId="3" applyFont="1" applyFill="1" applyBorder="1" applyAlignment="1">
      <alignment horizontal="left" vertical="center" wrapText="1"/>
    </xf>
    <xf numFmtId="0" fontId="14" fillId="4" borderId="19" xfId="3" applyFont="1" applyFill="1" applyBorder="1" applyAlignment="1">
      <alignment horizontal="left" vertical="center" wrapText="1"/>
    </xf>
    <xf numFmtId="0" fontId="14" fillId="4" borderId="16" xfId="3" applyFont="1" applyFill="1" applyBorder="1" applyAlignment="1">
      <alignment horizontal="left" vertical="center" wrapText="1"/>
    </xf>
    <xf numFmtId="0" fontId="14" fillId="4" borderId="20" xfId="3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4" borderId="0" xfId="0" applyFill="1"/>
  </cellXfs>
  <cellStyles count="5">
    <cellStyle name="Comma" xfId="1" builtinId="3"/>
    <cellStyle name="Hyperlink 2 2" xfId="4" xr:uid="{F72B0530-ACBE-4836-9D9A-3E0D678DB0E1}"/>
    <cellStyle name="Normal" xfId="0" builtinId="0"/>
    <cellStyle name="Normal 2" xfId="2" xr:uid="{FCB04854-9500-4965-A0FF-E16126036E4D}"/>
    <cellStyle name="Normal 2 2 2" xfId="3" xr:uid="{C2D1D6FB-2A9D-447E-AB1D-C790B7E9A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498294</xdr:colOff>
      <xdr:row>7</xdr:row>
      <xdr:rowOff>176277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778A3E-BDA6-4F05-B1F6-873A9DDEA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9400" y="965200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D9A9AD-B47B-4FBE-A092-F2EA25D8EA9A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50800</xdr:colOff>
      <xdr:row>25</xdr:row>
      <xdr:rowOff>0</xdr:rowOff>
    </xdr:from>
    <xdr:to>
      <xdr:col>2</xdr:col>
      <xdr:colOff>1527586</xdr:colOff>
      <xdr:row>27</xdr:row>
      <xdr:rowOff>45036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DEE66C-3FAB-42A2-8AD2-B233EA67FF80}"/>
            </a:ext>
          </a:extLst>
        </xdr:cNvPr>
        <xdr:cNvSpPr/>
      </xdr:nvSpPr>
      <xdr:spPr>
        <a:xfrm>
          <a:off x="1600200" y="7962900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8C2BF-B944-4F1F-90B4-8159B4C4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74872-7C0F-4E88-A231-19C93B7E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970E6-86D4-426F-957F-56F9DC95B0BA}">
  <dimension ref="A1:P42"/>
  <sheetViews>
    <sheetView tabSelected="1" zoomScale="60" zoomScaleNormal="60" workbookViewId="0">
      <selection activeCell="A4" sqref="A4"/>
    </sheetView>
  </sheetViews>
  <sheetFormatPr defaultColWidth="9.21875" defaultRowHeight="13.8" x14ac:dyDescent="0.25"/>
  <cols>
    <col min="1" max="2" width="11.21875" style="54" customWidth="1"/>
    <col min="3" max="3" width="33.77734375" style="54" customWidth="1"/>
    <col min="4" max="4" width="16.6640625" style="54" customWidth="1"/>
    <col min="5" max="22" width="11.21875" style="54" customWidth="1"/>
    <col min="23" max="256" width="9.21875" style="54"/>
    <col min="257" max="258" width="11.21875" style="54" customWidth="1"/>
    <col min="259" max="259" width="33.77734375" style="54" customWidth="1"/>
    <col min="260" max="278" width="11.21875" style="54" customWidth="1"/>
    <col min="279" max="512" width="9.21875" style="54"/>
    <col min="513" max="514" width="11.21875" style="54" customWidth="1"/>
    <col min="515" max="515" width="33.77734375" style="54" customWidth="1"/>
    <col min="516" max="534" width="11.21875" style="54" customWidth="1"/>
    <col min="535" max="768" width="9.21875" style="54"/>
    <col min="769" max="770" width="11.21875" style="54" customWidth="1"/>
    <col min="771" max="771" width="33.77734375" style="54" customWidth="1"/>
    <col min="772" max="790" width="11.21875" style="54" customWidth="1"/>
    <col min="791" max="1024" width="9.21875" style="54"/>
    <col min="1025" max="1026" width="11.21875" style="54" customWidth="1"/>
    <col min="1027" max="1027" width="33.77734375" style="54" customWidth="1"/>
    <col min="1028" max="1046" width="11.21875" style="54" customWidth="1"/>
    <col min="1047" max="1280" width="9.21875" style="54"/>
    <col min="1281" max="1282" width="11.21875" style="54" customWidth="1"/>
    <col min="1283" max="1283" width="33.77734375" style="54" customWidth="1"/>
    <col min="1284" max="1302" width="11.21875" style="54" customWidth="1"/>
    <col min="1303" max="1536" width="9.21875" style="54"/>
    <col min="1537" max="1538" width="11.21875" style="54" customWidth="1"/>
    <col min="1539" max="1539" width="33.77734375" style="54" customWidth="1"/>
    <col min="1540" max="1558" width="11.21875" style="54" customWidth="1"/>
    <col min="1559" max="1792" width="9.21875" style="54"/>
    <col min="1793" max="1794" width="11.21875" style="54" customWidth="1"/>
    <col min="1795" max="1795" width="33.77734375" style="54" customWidth="1"/>
    <col min="1796" max="1814" width="11.21875" style="54" customWidth="1"/>
    <col min="1815" max="2048" width="9.21875" style="54"/>
    <col min="2049" max="2050" width="11.21875" style="54" customWidth="1"/>
    <col min="2051" max="2051" width="33.77734375" style="54" customWidth="1"/>
    <col min="2052" max="2070" width="11.21875" style="54" customWidth="1"/>
    <col min="2071" max="2304" width="9.21875" style="54"/>
    <col min="2305" max="2306" width="11.21875" style="54" customWidth="1"/>
    <col min="2307" max="2307" width="33.77734375" style="54" customWidth="1"/>
    <col min="2308" max="2326" width="11.21875" style="54" customWidth="1"/>
    <col min="2327" max="2560" width="9.21875" style="54"/>
    <col min="2561" max="2562" width="11.21875" style="54" customWidth="1"/>
    <col min="2563" max="2563" width="33.77734375" style="54" customWidth="1"/>
    <col min="2564" max="2582" width="11.21875" style="54" customWidth="1"/>
    <col min="2583" max="2816" width="9.21875" style="54"/>
    <col min="2817" max="2818" width="11.21875" style="54" customWidth="1"/>
    <col min="2819" max="2819" width="33.77734375" style="54" customWidth="1"/>
    <col min="2820" max="2838" width="11.21875" style="54" customWidth="1"/>
    <col min="2839" max="3072" width="9.21875" style="54"/>
    <col min="3073" max="3074" width="11.21875" style="54" customWidth="1"/>
    <col min="3075" max="3075" width="33.77734375" style="54" customWidth="1"/>
    <col min="3076" max="3094" width="11.21875" style="54" customWidth="1"/>
    <col min="3095" max="3328" width="9.21875" style="54"/>
    <col min="3329" max="3330" width="11.21875" style="54" customWidth="1"/>
    <col min="3331" max="3331" width="33.77734375" style="54" customWidth="1"/>
    <col min="3332" max="3350" width="11.21875" style="54" customWidth="1"/>
    <col min="3351" max="3584" width="9.21875" style="54"/>
    <col min="3585" max="3586" width="11.21875" style="54" customWidth="1"/>
    <col min="3587" max="3587" width="33.77734375" style="54" customWidth="1"/>
    <col min="3588" max="3606" width="11.21875" style="54" customWidth="1"/>
    <col min="3607" max="3840" width="9.21875" style="54"/>
    <col min="3841" max="3842" width="11.21875" style="54" customWidth="1"/>
    <col min="3843" max="3843" width="33.77734375" style="54" customWidth="1"/>
    <col min="3844" max="3862" width="11.21875" style="54" customWidth="1"/>
    <col min="3863" max="4096" width="9.21875" style="54"/>
    <col min="4097" max="4098" width="11.21875" style="54" customWidth="1"/>
    <col min="4099" max="4099" width="33.77734375" style="54" customWidth="1"/>
    <col min="4100" max="4118" width="11.21875" style="54" customWidth="1"/>
    <col min="4119" max="4352" width="9.21875" style="54"/>
    <col min="4353" max="4354" width="11.21875" style="54" customWidth="1"/>
    <col min="4355" max="4355" width="33.77734375" style="54" customWidth="1"/>
    <col min="4356" max="4374" width="11.21875" style="54" customWidth="1"/>
    <col min="4375" max="4608" width="9.21875" style="54"/>
    <col min="4609" max="4610" width="11.21875" style="54" customWidth="1"/>
    <col min="4611" max="4611" width="33.77734375" style="54" customWidth="1"/>
    <col min="4612" max="4630" width="11.21875" style="54" customWidth="1"/>
    <col min="4631" max="4864" width="9.21875" style="54"/>
    <col min="4865" max="4866" width="11.21875" style="54" customWidth="1"/>
    <col min="4867" max="4867" width="33.77734375" style="54" customWidth="1"/>
    <col min="4868" max="4886" width="11.21875" style="54" customWidth="1"/>
    <col min="4887" max="5120" width="9.21875" style="54"/>
    <col min="5121" max="5122" width="11.21875" style="54" customWidth="1"/>
    <col min="5123" max="5123" width="33.77734375" style="54" customWidth="1"/>
    <col min="5124" max="5142" width="11.21875" style="54" customWidth="1"/>
    <col min="5143" max="5376" width="9.21875" style="54"/>
    <col min="5377" max="5378" width="11.21875" style="54" customWidth="1"/>
    <col min="5379" max="5379" width="33.77734375" style="54" customWidth="1"/>
    <col min="5380" max="5398" width="11.21875" style="54" customWidth="1"/>
    <col min="5399" max="5632" width="9.21875" style="54"/>
    <col min="5633" max="5634" width="11.21875" style="54" customWidth="1"/>
    <col min="5635" max="5635" width="33.77734375" style="54" customWidth="1"/>
    <col min="5636" max="5654" width="11.21875" style="54" customWidth="1"/>
    <col min="5655" max="5888" width="9.21875" style="54"/>
    <col min="5889" max="5890" width="11.21875" style="54" customWidth="1"/>
    <col min="5891" max="5891" width="33.77734375" style="54" customWidth="1"/>
    <col min="5892" max="5910" width="11.21875" style="54" customWidth="1"/>
    <col min="5911" max="6144" width="9.21875" style="54"/>
    <col min="6145" max="6146" width="11.21875" style="54" customWidth="1"/>
    <col min="6147" max="6147" width="33.77734375" style="54" customWidth="1"/>
    <col min="6148" max="6166" width="11.21875" style="54" customWidth="1"/>
    <col min="6167" max="6400" width="9.21875" style="54"/>
    <col min="6401" max="6402" width="11.21875" style="54" customWidth="1"/>
    <col min="6403" max="6403" width="33.77734375" style="54" customWidth="1"/>
    <col min="6404" max="6422" width="11.21875" style="54" customWidth="1"/>
    <col min="6423" max="6656" width="9.21875" style="54"/>
    <col min="6657" max="6658" width="11.21875" style="54" customWidth="1"/>
    <col min="6659" max="6659" width="33.77734375" style="54" customWidth="1"/>
    <col min="6660" max="6678" width="11.21875" style="54" customWidth="1"/>
    <col min="6679" max="6912" width="9.21875" style="54"/>
    <col min="6913" max="6914" width="11.21875" style="54" customWidth="1"/>
    <col min="6915" max="6915" width="33.77734375" style="54" customWidth="1"/>
    <col min="6916" max="6934" width="11.21875" style="54" customWidth="1"/>
    <col min="6935" max="7168" width="9.21875" style="54"/>
    <col min="7169" max="7170" width="11.21875" style="54" customWidth="1"/>
    <col min="7171" max="7171" width="33.77734375" style="54" customWidth="1"/>
    <col min="7172" max="7190" width="11.21875" style="54" customWidth="1"/>
    <col min="7191" max="7424" width="9.21875" style="54"/>
    <col min="7425" max="7426" width="11.21875" style="54" customWidth="1"/>
    <col min="7427" max="7427" width="33.77734375" style="54" customWidth="1"/>
    <col min="7428" max="7446" width="11.21875" style="54" customWidth="1"/>
    <col min="7447" max="7680" width="9.21875" style="54"/>
    <col min="7681" max="7682" width="11.21875" style="54" customWidth="1"/>
    <col min="7683" max="7683" width="33.77734375" style="54" customWidth="1"/>
    <col min="7684" max="7702" width="11.21875" style="54" customWidth="1"/>
    <col min="7703" max="7936" width="9.21875" style="54"/>
    <col min="7937" max="7938" width="11.21875" style="54" customWidth="1"/>
    <col min="7939" max="7939" width="33.77734375" style="54" customWidth="1"/>
    <col min="7940" max="7958" width="11.21875" style="54" customWidth="1"/>
    <col min="7959" max="8192" width="9.21875" style="54"/>
    <col min="8193" max="8194" width="11.21875" style="54" customWidth="1"/>
    <col min="8195" max="8195" width="33.77734375" style="54" customWidth="1"/>
    <col min="8196" max="8214" width="11.21875" style="54" customWidth="1"/>
    <col min="8215" max="8448" width="9.21875" style="54"/>
    <col min="8449" max="8450" width="11.21875" style="54" customWidth="1"/>
    <col min="8451" max="8451" width="33.77734375" style="54" customWidth="1"/>
    <col min="8452" max="8470" width="11.21875" style="54" customWidth="1"/>
    <col min="8471" max="8704" width="9.21875" style="54"/>
    <col min="8705" max="8706" width="11.21875" style="54" customWidth="1"/>
    <col min="8707" max="8707" width="33.77734375" style="54" customWidth="1"/>
    <col min="8708" max="8726" width="11.21875" style="54" customWidth="1"/>
    <col min="8727" max="8960" width="9.21875" style="54"/>
    <col min="8961" max="8962" width="11.21875" style="54" customWidth="1"/>
    <col min="8963" max="8963" width="33.77734375" style="54" customWidth="1"/>
    <col min="8964" max="8982" width="11.21875" style="54" customWidth="1"/>
    <col min="8983" max="9216" width="9.21875" style="54"/>
    <col min="9217" max="9218" width="11.21875" style="54" customWidth="1"/>
    <col min="9219" max="9219" width="33.77734375" style="54" customWidth="1"/>
    <col min="9220" max="9238" width="11.21875" style="54" customWidth="1"/>
    <col min="9239" max="9472" width="9.21875" style="54"/>
    <col min="9473" max="9474" width="11.21875" style="54" customWidth="1"/>
    <col min="9475" max="9475" width="33.77734375" style="54" customWidth="1"/>
    <col min="9476" max="9494" width="11.21875" style="54" customWidth="1"/>
    <col min="9495" max="9728" width="9.21875" style="54"/>
    <col min="9729" max="9730" width="11.21875" style="54" customWidth="1"/>
    <col min="9731" max="9731" width="33.77734375" style="54" customWidth="1"/>
    <col min="9732" max="9750" width="11.21875" style="54" customWidth="1"/>
    <col min="9751" max="9984" width="9.21875" style="54"/>
    <col min="9985" max="9986" width="11.21875" style="54" customWidth="1"/>
    <col min="9987" max="9987" width="33.77734375" style="54" customWidth="1"/>
    <col min="9988" max="10006" width="11.21875" style="54" customWidth="1"/>
    <col min="10007" max="10240" width="9.21875" style="54"/>
    <col min="10241" max="10242" width="11.21875" style="54" customWidth="1"/>
    <col min="10243" max="10243" width="33.77734375" style="54" customWidth="1"/>
    <col min="10244" max="10262" width="11.21875" style="54" customWidth="1"/>
    <col min="10263" max="10496" width="9.21875" style="54"/>
    <col min="10497" max="10498" width="11.21875" style="54" customWidth="1"/>
    <col min="10499" max="10499" width="33.77734375" style="54" customWidth="1"/>
    <col min="10500" max="10518" width="11.21875" style="54" customWidth="1"/>
    <col min="10519" max="10752" width="9.21875" style="54"/>
    <col min="10753" max="10754" width="11.21875" style="54" customWidth="1"/>
    <col min="10755" max="10755" width="33.77734375" style="54" customWidth="1"/>
    <col min="10756" max="10774" width="11.21875" style="54" customWidth="1"/>
    <col min="10775" max="11008" width="9.21875" style="54"/>
    <col min="11009" max="11010" width="11.21875" style="54" customWidth="1"/>
    <col min="11011" max="11011" width="33.77734375" style="54" customWidth="1"/>
    <col min="11012" max="11030" width="11.21875" style="54" customWidth="1"/>
    <col min="11031" max="11264" width="9.21875" style="54"/>
    <col min="11265" max="11266" width="11.21875" style="54" customWidth="1"/>
    <col min="11267" max="11267" width="33.77734375" style="54" customWidth="1"/>
    <col min="11268" max="11286" width="11.21875" style="54" customWidth="1"/>
    <col min="11287" max="11520" width="9.21875" style="54"/>
    <col min="11521" max="11522" width="11.21875" style="54" customWidth="1"/>
    <col min="11523" max="11523" width="33.77734375" style="54" customWidth="1"/>
    <col min="11524" max="11542" width="11.21875" style="54" customWidth="1"/>
    <col min="11543" max="11776" width="9.21875" style="54"/>
    <col min="11777" max="11778" width="11.21875" style="54" customWidth="1"/>
    <col min="11779" max="11779" width="33.77734375" style="54" customWidth="1"/>
    <col min="11780" max="11798" width="11.21875" style="54" customWidth="1"/>
    <col min="11799" max="12032" width="9.21875" style="54"/>
    <col min="12033" max="12034" width="11.21875" style="54" customWidth="1"/>
    <col min="12035" max="12035" width="33.77734375" style="54" customWidth="1"/>
    <col min="12036" max="12054" width="11.21875" style="54" customWidth="1"/>
    <col min="12055" max="12288" width="9.21875" style="54"/>
    <col min="12289" max="12290" width="11.21875" style="54" customWidth="1"/>
    <col min="12291" max="12291" width="33.77734375" style="54" customWidth="1"/>
    <col min="12292" max="12310" width="11.21875" style="54" customWidth="1"/>
    <col min="12311" max="12544" width="9.21875" style="54"/>
    <col min="12545" max="12546" width="11.21875" style="54" customWidth="1"/>
    <col min="12547" max="12547" width="33.77734375" style="54" customWidth="1"/>
    <col min="12548" max="12566" width="11.21875" style="54" customWidth="1"/>
    <col min="12567" max="12800" width="9.21875" style="54"/>
    <col min="12801" max="12802" width="11.21875" style="54" customWidth="1"/>
    <col min="12803" max="12803" width="33.77734375" style="54" customWidth="1"/>
    <col min="12804" max="12822" width="11.21875" style="54" customWidth="1"/>
    <col min="12823" max="13056" width="9.21875" style="54"/>
    <col min="13057" max="13058" width="11.21875" style="54" customWidth="1"/>
    <col min="13059" max="13059" width="33.77734375" style="54" customWidth="1"/>
    <col min="13060" max="13078" width="11.21875" style="54" customWidth="1"/>
    <col min="13079" max="13312" width="9.21875" style="54"/>
    <col min="13313" max="13314" width="11.21875" style="54" customWidth="1"/>
    <col min="13315" max="13315" width="33.77734375" style="54" customWidth="1"/>
    <col min="13316" max="13334" width="11.21875" style="54" customWidth="1"/>
    <col min="13335" max="13568" width="9.21875" style="54"/>
    <col min="13569" max="13570" width="11.21875" style="54" customWidth="1"/>
    <col min="13571" max="13571" width="33.77734375" style="54" customWidth="1"/>
    <col min="13572" max="13590" width="11.21875" style="54" customWidth="1"/>
    <col min="13591" max="13824" width="9.21875" style="54"/>
    <col min="13825" max="13826" width="11.21875" style="54" customWidth="1"/>
    <col min="13827" max="13827" width="33.77734375" style="54" customWidth="1"/>
    <col min="13828" max="13846" width="11.21875" style="54" customWidth="1"/>
    <col min="13847" max="14080" width="9.21875" style="54"/>
    <col min="14081" max="14082" width="11.21875" style="54" customWidth="1"/>
    <col min="14083" max="14083" width="33.77734375" style="54" customWidth="1"/>
    <col min="14084" max="14102" width="11.21875" style="54" customWidth="1"/>
    <col min="14103" max="14336" width="9.21875" style="54"/>
    <col min="14337" max="14338" width="11.21875" style="54" customWidth="1"/>
    <col min="14339" max="14339" width="33.77734375" style="54" customWidth="1"/>
    <col min="14340" max="14358" width="11.21875" style="54" customWidth="1"/>
    <col min="14359" max="14592" width="9.21875" style="54"/>
    <col min="14593" max="14594" width="11.21875" style="54" customWidth="1"/>
    <col min="14595" max="14595" width="33.77734375" style="54" customWidth="1"/>
    <col min="14596" max="14614" width="11.21875" style="54" customWidth="1"/>
    <col min="14615" max="14848" width="9.21875" style="54"/>
    <col min="14849" max="14850" width="11.21875" style="54" customWidth="1"/>
    <col min="14851" max="14851" width="33.77734375" style="54" customWidth="1"/>
    <col min="14852" max="14870" width="11.21875" style="54" customWidth="1"/>
    <col min="14871" max="15104" width="9.21875" style="54"/>
    <col min="15105" max="15106" width="11.21875" style="54" customWidth="1"/>
    <col min="15107" max="15107" width="33.77734375" style="54" customWidth="1"/>
    <col min="15108" max="15126" width="11.21875" style="54" customWidth="1"/>
    <col min="15127" max="15360" width="9.21875" style="54"/>
    <col min="15361" max="15362" width="11.21875" style="54" customWidth="1"/>
    <col min="15363" max="15363" width="33.77734375" style="54" customWidth="1"/>
    <col min="15364" max="15382" width="11.21875" style="54" customWidth="1"/>
    <col min="15383" max="15616" width="9.21875" style="54"/>
    <col min="15617" max="15618" width="11.21875" style="54" customWidth="1"/>
    <col min="15619" max="15619" width="33.77734375" style="54" customWidth="1"/>
    <col min="15620" max="15638" width="11.21875" style="54" customWidth="1"/>
    <col min="15639" max="15872" width="9.21875" style="54"/>
    <col min="15873" max="15874" width="11.21875" style="54" customWidth="1"/>
    <col min="15875" max="15875" width="33.77734375" style="54" customWidth="1"/>
    <col min="15876" max="15894" width="11.21875" style="54" customWidth="1"/>
    <col min="15895" max="16128" width="9.21875" style="54"/>
    <col min="16129" max="16130" width="11.21875" style="54" customWidth="1"/>
    <col min="16131" max="16131" width="33.77734375" style="54" customWidth="1"/>
    <col min="16132" max="16150" width="11.21875" style="54" customWidth="1"/>
    <col min="16151" max="16384" width="9.21875" style="54"/>
  </cols>
  <sheetData>
    <row r="1" spans="1:16" ht="19.5" customHeight="1" x14ac:dyDescent="0.25"/>
    <row r="2" spans="1:16" ht="19.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9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9.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9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9.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9.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9.5" customHeight="1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9.5" customHeigh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24.6" x14ac:dyDescent="0.4">
      <c r="A10" s="55"/>
      <c r="B10" s="56"/>
      <c r="C10" s="57" t="s">
        <v>100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O10" s="56"/>
      <c r="P10" s="56"/>
    </row>
    <row r="11" spans="1:16" ht="19.5" customHeight="1" x14ac:dyDescent="0.25">
      <c r="A11" s="55"/>
      <c r="B11" s="56"/>
      <c r="C11" s="58"/>
      <c r="D11" s="59"/>
      <c r="E11" s="59"/>
      <c r="F11" s="59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9.5" customHeight="1" x14ac:dyDescent="0.25">
      <c r="A12" s="55"/>
      <c r="B12" s="60"/>
      <c r="C12" s="61" t="s">
        <v>57</v>
      </c>
      <c r="D12" s="56"/>
      <c r="E12" s="56"/>
      <c r="F12" s="60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9.5" customHeight="1" x14ac:dyDescent="0.25">
      <c r="A13" s="55"/>
      <c r="B13" s="60"/>
      <c r="C13" s="67" t="s">
        <v>103</v>
      </c>
      <c r="D13" s="68"/>
      <c r="E13" s="68"/>
      <c r="F13" s="69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165" customHeight="1" x14ac:dyDescent="0.25">
      <c r="A14" s="55"/>
      <c r="B14" s="60"/>
      <c r="C14" s="70"/>
      <c r="D14" s="71"/>
      <c r="E14" s="71"/>
      <c r="F14" s="72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9.5" customHeight="1" x14ac:dyDescent="0.25">
      <c r="A15" s="55"/>
      <c r="B15" s="56"/>
      <c r="C15" s="62"/>
      <c r="D15" s="62"/>
      <c r="E15" s="62"/>
      <c r="F15" s="62"/>
      <c r="G15" s="59"/>
      <c r="H15" s="59"/>
      <c r="I15" s="59"/>
      <c r="J15" s="59"/>
      <c r="K15" s="59"/>
      <c r="L15" s="59"/>
      <c r="M15" s="59"/>
      <c r="N15" s="59"/>
      <c r="O15" s="56"/>
      <c r="P15" s="56"/>
    </row>
    <row r="16" spans="1:16" ht="19.5" customHeight="1" x14ac:dyDescent="0.25">
      <c r="A16" s="55"/>
      <c r="B16" s="56"/>
      <c r="C16" s="63" t="s">
        <v>97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 t="s">
        <v>98</v>
      </c>
      <c r="O16" s="56"/>
      <c r="P16" s="56"/>
    </row>
    <row r="17" spans="1:16" ht="19.5" customHeight="1" x14ac:dyDescent="0.25">
      <c r="A17" s="55"/>
      <c r="B17" s="56"/>
      <c r="C17" s="63" t="s">
        <v>99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6"/>
      <c r="O17" s="56"/>
      <c r="P17" s="56"/>
    </row>
    <row r="18" spans="1:16" ht="19.5" customHeight="1" x14ac:dyDescent="0.25">
      <c r="A18" s="55"/>
      <c r="B18" s="56"/>
      <c r="C18" s="6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56"/>
      <c r="O18" s="56"/>
      <c r="P18" s="56"/>
    </row>
    <row r="19" spans="1:16" ht="19.5" customHeight="1" x14ac:dyDescent="0.25">
      <c r="A19" s="55"/>
      <c r="B19" s="56"/>
      <c r="C19" s="63" t="s">
        <v>105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56"/>
      <c r="O19" s="56"/>
      <c r="P19" s="56"/>
    </row>
    <row r="20" spans="1:16" ht="19.5" customHeight="1" x14ac:dyDescent="0.25">
      <c r="A20" s="55"/>
      <c r="B20" s="5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56"/>
      <c r="O20" s="56"/>
      <c r="P20" s="56"/>
    </row>
    <row r="21" spans="1:16" ht="19.5" customHeight="1" x14ac:dyDescent="0.25">
      <c r="A21" s="55"/>
      <c r="B21" s="5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56"/>
      <c r="O21" s="56"/>
      <c r="P21" s="56"/>
    </row>
    <row r="22" spans="1:16" ht="19.5" customHeight="1" x14ac:dyDescent="0.25">
      <c r="A22" s="55"/>
      <c r="B22" s="5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56"/>
      <c r="O22" s="56"/>
      <c r="P22" s="56"/>
    </row>
    <row r="23" spans="1:16" ht="19.5" customHeight="1" x14ac:dyDescent="0.25">
      <c r="A23" s="55"/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56"/>
      <c r="O23" s="56"/>
      <c r="P23" s="56"/>
    </row>
    <row r="24" spans="1:16" ht="19.5" customHeight="1" x14ac:dyDescent="0.4">
      <c r="A24" s="55"/>
      <c r="B24" s="56"/>
      <c r="C24" s="66" t="s">
        <v>104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56"/>
      <c r="O24" s="56"/>
      <c r="P24" s="56"/>
    </row>
    <row r="25" spans="1:16" ht="19.5" customHeight="1" x14ac:dyDescent="0.25">
      <c r="A25" s="55"/>
      <c r="B25" s="5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56"/>
      <c r="O25" s="56"/>
      <c r="P25" s="56"/>
    </row>
    <row r="26" spans="1:16" ht="19.5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9.5" customHeigh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54" customFormat="1" ht="19.5" customHeight="1" x14ac:dyDescent="0.25"/>
    <row r="34" s="54" customFormat="1" ht="19.5" customHeight="1" x14ac:dyDescent="0.25"/>
    <row r="35" s="54" customFormat="1" ht="19.5" customHeight="1" x14ac:dyDescent="0.25"/>
    <row r="36" s="54" customFormat="1" ht="19.5" customHeight="1" x14ac:dyDescent="0.25"/>
    <row r="37" s="54" customFormat="1" ht="19.5" customHeight="1" x14ac:dyDescent="0.25"/>
    <row r="38" s="54" customFormat="1" ht="19.5" customHeight="1" x14ac:dyDescent="0.25"/>
    <row r="39" s="54" customFormat="1" ht="19.5" customHeight="1" x14ac:dyDescent="0.25"/>
    <row r="40" s="54" customFormat="1" ht="19.5" customHeight="1" x14ac:dyDescent="0.25"/>
    <row r="41" s="54" customFormat="1" ht="19.5" customHeight="1" x14ac:dyDescent="0.25"/>
    <row r="42" s="54" customFormat="1" ht="19.5" customHeight="1" x14ac:dyDescent="0.25"/>
  </sheetData>
  <mergeCells count="1">
    <mergeCell ref="C13:F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2C50-108E-49D8-8D34-F7367DD8F328}">
  <sheetPr>
    <tabColor theme="4" tint="0.59999389629810485"/>
  </sheetPr>
  <dimension ref="B3:AB28"/>
  <sheetViews>
    <sheetView showGridLines="0" zoomScaleNormal="100" workbookViewId="0">
      <selection activeCell="B18" sqref="B18"/>
    </sheetView>
  </sheetViews>
  <sheetFormatPr defaultColWidth="8.88671875" defaultRowHeight="11.4" x14ac:dyDescent="0.2"/>
  <cols>
    <col min="1" max="1" width="2" style="5" customWidth="1"/>
    <col min="2" max="2" width="35" style="5" customWidth="1"/>
    <col min="3" max="25" width="8.88671875" style="5"/>
    <col min="26" max="26" width="12.33203125" style="5" customWidth="1"/>
    <col min="27" max="27" width="27.33203125" style="5" bestFit="1" customWidth="1"/>
    <col min="28" max="28" width="13" style="6" bestFit="1" customWidth="1"/>
    <col min="29" max="16384" width="8.88671875" style="5"/>
  </cols>
  <sheetData>
    <row r="3" spans="2:24" ht="15.6" x14ac:dyDescent="0.3">
      <c r="B3" s="48" t="s">
        <v>0</v>
      </c>
      <c r="C3" s="1"/>
      <c r="D3" s="2"/>
      <c r="E3" s="2"/>
    </row>
    <row r="4" spans="2:24" ht="15.6" x14ac:dyDescent="0.3">
      <c r="B4" s="48" t="s">
        <v>51</v>
      </c>
      <c r="C4" s="3"/>
      <c r="D4" s="4"/>
      <c r="E4" s="4"/>
    </row>
    <row r="5" spans="2:24" ht="12" x14ac:dyDescent="0.25">
      <c r="B5" s="4"/>
      <c r="C5" s="3"/>
      <c r="D5" s="4"/>
      <c r="E5" s="4"/>
    </row>
    <row r="6" spans="2:24" ht="12.6" thickBot="1" x14ac:dyDescent="0.3">
      <c r="B6" s="46" t="s">
        <v>70</v>
      </c>
      <c r="C6" s="47" t="s">
        <v>1</v>
      </c>
    </row>
    <row r="7" spans="2:24" ht="12" thickTop="1" x14ac:dyDescent="0.2">
      <c r="C7" s="7"/>
    </row>
    <row r="8" spans="2:24" x14ac:dyDescent="0.2">
      <c r="B8" s="5" t="s">
        <v>2</v>
      </c>
      <c r="C8" s="7">
        <v>820</v>
      </c>
    </row>
    <row r="9" spans="2:24" x14ac:dyDescent="0.2">
      <c r="X9" s="8"/>
    </row>
    <row r="10" spans="2:24" x14ac:dyDescent="0.2">
      <c r="B10" s="5" t="s">
        <v>52</v>
      </c>
      <c r="C10" s="7">
        <v>-70</v>
      </c>
    </row>
    <row r="11" spans="2:24" x14ac:dyDescent="0.2">
      <c r="B11" s="5" t="s">
        <v>3</v>
      </c>
      <c r="C11" s="7">
        <v>-112</v>
      </c>
    </row>
    <row r="12" spans="2:24" x14ac:dyDescent="0.2">
      <c r="B12" s="5" t="s">
        <v>17</v>
      </c>
      <c r="C12" s="7">
        <v>-118</v>
      </c>
    </row>
    <row r="13" spans="2:24" x14ac:dyDescent="0.2">
      <c r="D13" s="7"/>
    </row>
    <row r="14" spans="2:24" ht="12.6" thickBot="1" x14ac:dyDescent="0.3">
      <c r="B14" s="9" t="s">
        <v>7</v>
      </c>
      <c r="C14" s="10">
        <f>SUM(C8:C12)</f>
        <v>520</v>
      </c>
      <c r="D14" s="7"/>
    </row>
    <row r="15" spans="2:24" x14ac:dyDescent="0.2">
      <c r="C15" s="7"/>
      <c r="D15" s="7"/>
    </row>
    <row r="16" spans="2:24" x14ac:dyDescent="0.2">
      <c r="B16" s="5" t="s">
        <v>5</v>
      </c>
      <c r="C16" s="7">
        <v>-28</v>
      </c>
      <c r="D16" s="7"/>
    </row>
    <row r="17" spans="2:4" x14ac:dyDescent="0.2">
      <c r="C17" s="7"/>
      <c r="D17" s="7"/>
    </row>
    <row r="18" spans="2:4" ht="12.6" thickBot="1" x14ac:dyDescent="0.3">
      <c r="B18" s="9" t="s">
        <v>6</v>
      </c>
      <c r="C18" s="10">
        <f>SUM(C14:C16)</f>
        <v>492</v>
      </c>
      <c r="D18" s="7"/>
    </row>
    <row r="19" spans="2:4" x14ac:dyDescent="0.2">
      <c r="C19" s="7"/>
      <c r="D19" s="7"/>
    </row>
    <row r="20" spans="2:4" x14ac:dyDescent="0.2">
      <c r="B20" s="5" t="s">
        <v>28</v>
      </c>
      <c r="C20" s="7">
        <v>-124</v>
      </c>
      <c r="D20" s="7"/>
    </row>
    <row r="21" spans="2:4" x14ac:dyDescent="0.2">
      <c r="C21" s="7"/>
      <c r="D21" s="7"/>
    </row>
    <row r="22" spans="2:4" ht="12.6" thickBot="1" x14ac:dyDescent="0.3">
      <c r="B22" s="9" t="s">
        <v>4</v>
      </c>
      <c r="C22" s="10">
        <f>SUM(C18:C20)</f>
        <v>368</v>
      </c>
      <c r="D22" s="7"/>
    </row>
    <row r="23" spans="2:4" x14ac:dyDescent="0.2">
      <c r="C23" s="7"/>
      <c r="D23" s="7"/>
    </row>
    <row r="24" spans="2:4" ht="12" thickBot="1" x14ac:dyDescent="0.25">
      <c r="C24" s="7">
        <f>C22-C26</f>
        <v>302</v>
      </c>
    </row>
    <row r="25" spans="2:4" ht="12" thickBot="1" x14ac:dyDescent="0.25">
      <c r="B25" s="11" t="s">
        <v>72</v>
      </c>
      <c r="C25" s="12"/>
    </row>
    <row r="26" spans="2:4" x14ac:dyDescent="0.2">
      <c r="B26" s="13" t="s">
        <v>34</v>
      </c>
      <c r="C26" s="14">
        <v>66</v>
      </c>
    </row>
    <row r="27" spans="2:4" x14ac:dyDescent="0.2">
      <c r="B27" s="15" t="s">
        <v>36</v>
      </c>
      <c r="C27" s="16">
        <v>90</v>
      </c>
    </row>
    <row r="28" spans="2:4" ht="12" thickBot="1" x14ac:dyDescent="0.25">
      <c r="B28" s="17" t="s">
        <v>40</v>
      </c>
      <c r="C28" s="18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5966-2AE7-4E2A-8191-2161AD17ABCA}">
  <sheetPr>
    <tabColor theme="4" tint="0.59999389629810485"/>
  </sheetPr>
  <dimension ref="B3:J33"/>
  <sheetViews>
    <sheetView showGridLines="0" zoomScaleNormal="100" workbookViewId="0">
      <selection activeCell="B5" sqref="B5"/>
    </sheetView>
  </sheetViews>
  <sheetFormatPr defaultColWidth="8.88671875" defaultRowHeight="11.4" x14ac:dyDescent="0.2"/>
  <cols>
    <col min="1" max="1" width="2" style="5" customWidth="1"/>
    <col min="2" max="2" width="28.21875" style="5" customWidth="1"/>
    <col min="3" max="3" width="11.44140625" style="5" customWidth="1"/>
    <col min="4" max="4" width="12" style="5" bestFit="1" customWidth="1"/>
    <col min="5" max="5" width="11" style="20" customWidth="1"/>
    <col min="6" max="7" width="8.88671875" style="5"/>
    <col min="8" max="8" width="34.33203125" style="5" bestFit="1" customWidth="1"/>
    <col min="9" max="16384" width="8.88671875" style="5"/>
  </cols>
  <sheetData>
    <row r="3" spans="2:10" ht="15.6" x14ac:dyDescent="0.3">
      <c r="B3" s="48" t="s">
        <v>8</v>
      </c>
      <c r="C3" s="49"/>
      <c r="D3" s="49"/>
    </row>
    <row r="4" spans="2:10" ht="15.6" x14ac:dyDescent="0.3">
      <c r="B4" s="48" t="s">
        <v>51</v>
      </c>
      <c r="C4" s="49"/>
      <c r="D4" s="49"/>
    </row>
    <row r="5" spans="2:10" ht="12" x14ac:dyDescent="0.25">
      <c r="B5" s="50"/>
      <c r="C5" s="51" t="s">
        <v>68</v>
      </c>
      <c r="D5" s="51" t="s">
        <v>69</v>
      </c>
    </row>
    <row r="6" spans="2:10" ht="12.6" thickBot="1" x14ac:dyDescent="0.3">
      <c r="B6" s="52" t="s">
        <v>70</v>
      </c>
      <c r="C6" s="53" t="s">
        <v>1</v>
      </c>
      <c r="D6" s="53" t="s">
        <v>71</v>
      </c>
      <c r="E6" s="46" t="s">
        <v>73</v>
      </c>
    </row>
    <row r="7" spans="2:10" ht="12" thickTop="1" x14ac:dyDescent="0.2">
      <c r="I7" s="40"/>
    </row>
    <row r="8" spans="2:10" ht="12" thickBot="1" x14ac:dyDescent="0.25">
      <c r="B8" s="5" t="s">
        <v>9</v>
      </c>
      <c r="H8" s="36" t="s">
        <v>82</v>
      </c>
      <c r="I8" s="39">
        <f>D10</f>
        <v>1336</v>
      </c>
    </row>
    <row r="9" spans="2:10" x14ac:dyDescent="0.2">
      <c r="B9" s="21" t="s">
        <v>11</v>
      </c>
      <c r="E9" s="22"/>
      <c r="H9" s="5" t="s">
        <v>83</v>
      </c>
      <c r="I9" s="40">
        <f>'Income Statement'!C27</f>
        <v>90</v>
      </c>
    </row>
    <row r="10" spans="2:10" x14ac:dyDescent="0.2">
      <c r="B10" s="5" t="s">
        <v>10</v>
      </c>
      <c r="C10" s="8">
        <v>1296</v>
      </c>
      <c r="D10" s="8">
        <v>1336</v>
      </c>
      <c r="E10" s="22">
        <f>D10+'Income Statement'!C27-'Income Statement'!C28+'Income Statement'!C12-'Balance Sheet'!C10</f>
        <v>0</v>
      </c>
      <c r="H10" s="5" t="s">
        <v>84</v>
      </c>
      <c r="I10" s="40">
        <f>-'Income Statement'!C28</f>
        <v>-12</v>
      </c>
    </row>
    <row r="11" spans="2:10" x14ac:dyDescent="0.2">
      <c r="B11" s="21" t="s">
        <v>12</v>
      </c>
      <c r="F11" s="8"/>
      <c r="H11" s="5" t="s">
        <v>85</v>
      </c>
      <c r="I11" s="40">
        <f>'Income Statement'!C12</f>
        <v>-118</v>
      </c>
    </row>
    <row r="12" spans="2:10" ht="12" thickBot="1" x14ac:dyDescent="0.25">
      <c r="B12" s="5" t="s">
        <v>13</v>
      </c>
      <c r="C12" s="42">
        <v>24</v>
      </c>
      <c r="D12" s="23">
        <v>15</v>
      </c>
      <c r="E12" s="22">
        <f>C12-D12</f>
        <v>9</v>
      </c>
      <c r="H12" s="36" t="s">
        <v>86</v>
      </c>
      <c r="I12" s="39">
        <f>I8+I9+I10+I11</f>
        <v>1296</v>
      </c>
    </row>
    <row r="13" spans="2:10" x14ac:dyDescent="0.2">
      <c r="B13" s="5" t="s">
        <v>14</v>
      </c>
      <c r="C13" s="42">
        <v>76</v>
      </c>
      <c r="D13" s="23">
        <v>58</v>
      </c>
      <c r="E13" s="22">
        <f>C13-D13</f>
        <v>18</v>
      </c>
      <c r="I13" s="41">
        <f>C10-I12</f>
        <v>0</v>
      </c>
      <c r="J13" s="29" t="s">
        <v>49</v>
      </c>
    </row>
    <row r="14" spans="2:10" x14ac:dyDescent="0.2">
      <c r="B14" s="5" t="s">
        <v>15</v>
      </c>
      <c r="C14" s="43">
        <v>130</v>
      </c>
      <c r="D14" s="7">
        <v>56</v>
      </c>
      <c r="E14" s="22">
        <f>C14-D14</f>
        <v>74</v>
      </c>
      <c r="I14" s="40"/>
    </row>
    <row r="15" spans="2:10" ht="12.6" thickBot="1" x14ac:dyDescent="0.3">
      <c r="B15" s="9" t="s">
        <v>16</v>
      </c>
      <c r="C15" s="24">
        <f>SUM(C12:C14)+C10</f>
        <v>1526</v>
      </c>
      <c r="D15" s="24">
        <f>SUM(D12:D14)+D10</f>
        <v>1465</v>
      </c>
      <c r="E15" s="22"/>
      <c r="I15" s="40"/>
    </row>
    <row r="17" spans="2:10" x14ac:dyDescent="0.2">
      <c r="B17" s="5" t="s">
        <v>20</v>
      </c>
      <c r="E17" s="25"/>
    </row>
    <row r="18" spans="2:10" x14ac:dyDescent="0.2">
      <c r="B18" s="21" t="s">
        <v>18</v>
      </c>
    </row>
    <row r="19" spans="2:10" x14ac:dyDescent="0.2">
      <c r="B19" s="5" t="s">
        <v>74</v>
      </c>
      <c r="C19" s="5">
        <v>396</v>
      </c>
      <c r="D19" s="5">
        <v>364</v>
      </c>
      <c r="E19" s="20">
        <f>C19-D19</f>
        <v>32</v>
      </c>
    </row>
    <row r="20" spans="2:10" ht="12" thickBot="1" x14ac:dyDescent="0.25">
      <c r="B20" s="5" t="s">
        <v>19</v>
      </c>
      <c r="C20" s="5">
        <v>816</v>
      </c>
      <c r="D20" s="5">
        <v>514</v>
      </c>
      <c r="H20" s="36" t="s">
        <v>81</v>
      </c>
      <c r="I20" s="39">
        <f>D20</f>
        <v>514</v>
      </c>
    </row>
    <row r="21" spans="2:10" ht="12.6" thickBot="1" x14ac:dyDescent="0.3">
      <c r="B21" s="9" t="s">
        <v>75</v>
      </c>
      <c r="C21" s="44">
        <f>SUM(C19:C20)</f>
        <v>1212</v>
      </c>
      <c r="D21" s="10">
        <f>SUM(D19:D20)</f>
        <v>878</v>
      </c>
      <c r="E21" s="8">
        <f>AVERAGE(C21:D21)</f>
        <v>1045</v>
      </c>
      <c r="H21" s="5" t="s">
        <v>78</v>
      </c>
      <c r="I21" s="40">
        <f>'Income Statement'!C22</f>
        <v>368</v>
      </c>
    </row>
    <row r="22" spans="2:10" x14ac:dyDescent="0.2">
      <c r="H22" s="5" t="s">
        <v>79</v>
      </c>
      <c r="I22" s="40">
        <f>'Income Statement'!C26</f>
        <v>66</v>
      </c>
    </row>
    <row r="23" spans="2:10" ht="12" thickBot="1" x14ac:dyDescent="0.25">
      <c r="B23" s="21" t="s">
        <v>21</v>
      </c>
      <c r="E23" s="26"/>
      <c r="H23" s="36" t="s">
        <v>80</v>
      </c>
      <c r="I23" s="39">
        <f>I20+I21-I22</f>
        <v>816</v>
      </c>
    </row>
    <row r="24" spans="2:10" x14ac:dyDescent="0.2">
      <c r="B24" s="5" t="s">
        <v>22</v>
      </c>
      <c r="C24" s="5">
        <v>200</v>
      </c>
      <c r="D24" s="5">
        <v>495</v>
      </c>
      <c r="E24" s="20">
        <f>C24-D24</f>
        <v>-295</v>
      </c>
      <c r="I24" s="41">
        <f>I23-C20</f>
        <v>0</v>
      </c>
      <c r="J24" s="29" t="s">
        <v>49</v>
      </c>
    </row>
    <row r="25" spans="2:10" x14ac:dyDescent="0.2">
      <c r="B25" s="21" t="s">
        <v>23</v>
      </c>
      <c r="I25" s="40"/>
    </row>
    <row r="26" spans="2:10" x14ac:dyDescent="0.2">
      <c r="B26" s="5" t="s">
        <v>24</v>
      </c>
      <c r="C26" s="5">
        <v>12</v>
      </c>
      <c r="D26" s="5">
        <v>6</v>
      </c>
      <c r="E26" s="22">
        <f>C26-D26</f>
        <v>6</v>
      </c>
      <c r="I26" s="40"/>
    </row>
    <row r="27" spans="2:10" x14ac:dyDescent="0.2">
      <c r="B27" s="5" t="s">
        <v>25</v>
      </c>
      <c r="C27" s="5">
        <v>102</v>
      </c>
      <c r="D27" s="5">
        <v>86</v>
      </c>
      <c r="E27" s="20">
        <f>C27-D27</f>
        <v>16</v>
      </c>
      <c r="I27" s="40"/>
    </row>
    <row r="28" spans="2:10" ht="12.6" thickBot="1" x14ac:dyDescent="0.3">
      <c r="B28" s="9" t="s">
        <v>76</v>
      </c>
      <c r="C28" s="44">
        <f>SUM(C24:C27)</f>
        <v>314</v>
      </c>
      <c r="D28" s="10">
        <f>SUM(D24:D27)</f>
        <v>587</v>
      </c>
    </row>
    <row r="29" spans="2:10" ht="12" x14ac:dyDescent="0.25">
      <c r="B29" s="27"/>
      <c r="C29" s="45"/>
      <c r="D29" s="28"/>
    </row>
    <row r="30" spans="2:10" ht="12.6" thickBot="1" x14ac:dyDescent="0.3">
      <c r="B30" s="9" t="s">
        <v>26</v>
      </c>
      <c r="C30" s="24">
        <f>C21+C28</f>
        <v>1526</v>
      </c>
      <c r="D30" s="24">
        <f>D21+D28</f>
        <v>1465</v>
      </c>
    </row>
    <row r="32" spans="2:10" x14ac:dyDescent="0.2">
      <c r="E32" s="25"/>
    </row>
    <row r="33" spans="2:5" x14ac:dyDescent="0.2">
      <c r="B33" s="5" t="s">
        <v>49</v>
      </c>
      <c r="C33" s="8">
        <f>C15-C30</f>
        <v>0</v>
      </c>
      <c r="D33" s="8">
        <f>D15-D30</f>
        <v>0</v>
      </c>
      <c r="E33" s="29" t="s"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2F7E-05F8-4128-BBC3-5319B2EC1F9B}">
  <dimension ref="B2:F58"/>
  <sheetViews>
    <sheetView showGridLines="0" workbookViewId="0">
      <selection activeCell="C55" sqref="C55"/>
    </sheetView>
  </sheetViews>
  <sheetFormatPr defaultColWidth="8.88671875" defaultRowHeight="11.4" x14ac:dyDescent="0.2"/>
  <cols>
    <col min="1" max="1" width="2" style="5" customWidth="1"/>
    <col min="2" max="2" width="38.88671875" style="5" customWidth="1"/>
    <col min="3" max="3" width="10.33203125" style="5" customWidth="1"/>
    <col min="4" max="4" width="3.21875" style="5" customWidth="1"/>
    <col min="5" max="5" width="15.33203125" style="5" customWidth="1"/>
    <col min="6" max="6" width="8.88671875" style="5"/>
    <col min="7" max="7" width="13.77734375" style="5" customWidth="1"/>
    <col min="8" max="9" width="8.88671875" style="5"/>
    <col min="10" max="10" width="21.6640625" style="5" bestFit="1" customWidth="1"/>
    <col min="11" max="16384" width="8.88671875" style="5"/>
  </cols>
  <sheetData>
    <row r="2" spans="2:5" ht="15.6" x14ac:dyDescent="0.3">
      <c r="B2" s="48" t="s">
        <v>27</v>
      </c>
    </row>
    <row r="3" spans="2:5" ht="15.6" x14ac:dyDescent="0.3">
      <c r="B3" s="48" t="s">
        <v>51</v>
      </c>
    </row>
    <row r="4" spans="2:5" ht="15.6" x14ac:dyDescent="0.3">
      <c r="B4" s="48"/>
    </row>
    <row r="5" spans="2:5" ht="12.6" thickBot="1" x14ac:dyDescent="0.3">
      <c r="B5" s="46" t="s">
        <v>70</v>
      </c>
      <c r="C5" s="47" t="s">
        <v>1</v>
      </c>
      <c r="D5" s="46"/>
      <c r="E5" s="46" t="s">
        <v>88</v>
      </c>
    </row>
    <row r="6" spans="2:5" ht="12.6" thickTop="1" x14ac:dyDescent="0.25">
      <c r="B6" s="27" t="s">
        <v>44</v>
      </c>
    </row>
    <row r="7" spans="2:5" x14ac:dyDescent="0.2">
      <c r="B7" s="20" t="s">
        <v>4</v>
      </c>
      <c r="C7" s="22">
        <v>368</v>
      </c>
      <c r="D7" s="22"/>
    </row>
    <row r="8" spans="2:5" x14ac:dyDescent="0.2">
      <c r="B8" s="5" t="s">
        <v>29</v>
      </c>
      <c r="C8" s="8">
        <v>124</v>
      </c>
      <c r="D8" s="8"/>
      <c r="E8" s="73" t="s">
        <v>60</v>
      </c>
    </row>
    <row r="9" spans="2:5" x14ac:dyDescent="0.2">
      <c r="B9" s="5" t="s">
        <v>30</v>
      </c>
      <c r="C9" s="8">
        <v>28</v>
      </c>
      <c r="D9" s="8"/>
      <c r="E9" s="74"/>
    </row>
    <row r="10" spans="2:5" x14ac:dyDescent="0.2">
      <c r="B10" s="5" t="s">
        <v>59</v>
      </c>
      <c r="C10" s="8">
        <v>118</v>
      </c>
      <c r="D10" s="8"/>
      <c r="E10" s="75"/>
    </row>
    <row r="11" spans="2:5" x14ac:dyDescent="0.2">
      <c r="C11" s="8"/>
      <c r="D11" s="8"/>
    </row>
    <row r="12" spans="2:5" x14ac:dyDescent="0.2">
      <c r="B12" s="5" t="s">
        <v>31</v>
      </c>
      <c r="C12" s="8">
        <v>-9</v>
      </c>
      <c r="D12" s="8"/>
      <c r="E12" s="73" t="s">
        <v>91</v>
      </c>
    </row>
    <row r="13" spans="2:5" x14ac:dyDescent="0.2">
      <c r="B13" s="5" t="s">
        <v>33</v>
      </c>
      <c r="C13" s="8">
        <v>-18</v>
      </c>
      <c r="D13" s="8"/>
      <c r="E13" s="74"/>
    </row>
    <row r="14" spans="2:5" x14ac:dyDescent="0.2">
      <c r="B14" s="38" t="s">
        <v>32</v>
      </c>
      <c r="C14" s="38">
        <v>6</v>
      </c>
      <c r="E14" s="75"/>
    </row>
    <row r="15" spans="2:5" x14ac:dyDescent="0.2">
      <c r="B15" s="29" t="s">
        <v>58</v>
      </c>
      <c r="C15" s="25">
        <v>617</v>
      </c>
      <c r="D15" s="25"/>
    </row>
    <row r="17" spans="2:6" x14ac:dyDescent="0.2">
      <c r="B17" s="5" t="s">
        <v>37</v>
      </c>
      <c r="C17" s="7">
        <v>-66</v>
      </c>
      <c r="D17" s="7"/>
    </row>
    <row r="18" spans="2:6" x14ac:dyDescent="0.2">
      <c r="B18" s="5" t="s">
        <v>35</v>
      </c>
      <c r="C18" s="7">
        <v>-28</v>
      </c>
      <c r="D18" s="7"/>
      <c r="E18" s="30" t="s">
        <v>62</v>
      </c>
      <c r="F18" s="33">
        <f>C18*(1-0.2)</f>
        <v>-22.400000000000002</v>
      </c>
    </row>
    <row r="19" spans="2:6" x14ac:dyDescent="0.2">
      <c r="B19" s="5" t="s">
        <v>38</v>
      </c>
      <c r="C19" s="7">
        <v>-108</v>
      </c>
      <c r="D19" s="7"/>
    </row>
    <row r="21" spans="2:6" ht="12.6" thickBot="1" x14ac:dyDescent="0.3">
      <c r="B21" s="9" t="s">
        <v>77</v>
      </c>
      <c r="C21" s="24">
        <v>415</v>
      </c>
      <c r="D21" s="37"/>
    </row>
    <row r="23" spans="2:6" ht="12" x14ac:dyDescent="0.25">
      <c r="B23" s="27" t="s">
        <v>53</v>
      </c>
      <c r="C23" s="7"/>
      <c r="D23" s="7"/>
    </row>
    <row r="24" spans="2:6" x14ac:dyDescent="0.2">
      <c r="B24" s="5" t="s">
        <v>39</v>
      </c>
      <c r="C24" s="7">
        <v>-90</v>
      </c>
      <c r="D24" s="7"/>
      <c r="E24" s="76" t="s">
        <v>90</v>
      </c>
    </row>
    <row r="25" spans="2:6" x14ac:dyDescent="0.2">
      <c r="B25" s="5" t="s">
        <v>41</v>
      </c>
      <c r="C25" s="7">
        <v>12</v>
      </c>
      <c r="D25" s="7"/>
      <c r="E25" s="77"/>
    </row>
    <row r="26" spans="2:6" x14ac:dyDescent="0.2">
      <c r="C26" s="7"/>
      <c r="D26" s="7"/>
    </row>
    <row r="27" spans="2:6" ht="12.6" thickBot="1" x14ac:dyDescent="0.3">
      <c r="B27" s="9" t="s">
        <v>54</v>
      </c>
      <c r="C27" s="10">
        <v>-78</v>
      </c>
      <c r="D27" s="28"/>
    </row>
    <row r="28" spans="2:6" x14ac:dyDescent="0.2">
      <c r="C28" s="7"/>
      <c r="D28" s="7"/>
    </row>
    <row r="29" spans="2:6" ht="12" x14ac:dyDescent="0.25">
      <c r="B29" s="27" t="s">
        <v>55</v>
      </c>
      <c r="C29" s="7"/>
      <c r="D29" s="7"/>
    </row>
    <row r="30" spans="2:6" x14ac:dyDescent="0.2">
      <c r="B30" s="5" t="s">
        <v>42</v>
      </c>
      <c r="C30" s="7">
        <v>32</v>
      </c>
      <c r="D30" s="7"/>
    </row>
    <row r="31" spans="2:6" x14ac:dyDescent="0.2">
      <c r="B31" s="5" t="s">
        <v>43</v>
      </c>
      <c r="C31" s="7">
        <v>-295</v>
      </c>
      <c r="D31" s="7"/>
    </row>
    <row r="33" spans="2:5" ht="12.6" thickBot="1" x14ac:dyDescent="0.3">
      <c r="B33" s="9" t="s">
        <v>56</v>
      </c>
      <c r="C33" s="10">
        <v>-263</v>
      </c>
      <c r="D33" s="28"/>
    </row>
    <row r="35" spans="2:5" ht="12.6" thickBot="1" x14ac:dyDescent="0.3">
      <c r="B35" s="31" t="s">
        <v>45</v>
      </c>
      <c r="C35" s="32">
        <v>74</v>
      </c>
      <c r="D35" s="37"/>
    </row>
    <row r="36" spans="2:5" ht="12" thickTop="1" x14ac:dyDescent="0.2"/>
    <row r="37" spans="2:5" x14ac:dyDescent="0.2">
      <c r="B37" s="5" t="s">
        <v>46</v>
      </c>
      <c r="C37" s="8">
        <v>56</v>
      </c>
      <c r="D37" s="8"/>
    </row>
    <row r="38" spans="2:5" x14ac:dyDescent="0.2">
      <c r="B38" s="5" t="s">
        <v>47</v>
      </c>
      <c r="C38" s="8">
        <v>130</v>
      </c>
      <c r="D38" s="8"/>
    </row>
    <row r="39" spans="2:5" ht="12.6" thickBot="1" x14ac:dyDescent="0.3">
      <c r="B39" s="31" t="s">
        <v>48</v>
      </c>
      <c r="C39" s="32">
        <v>74</v>
      </c>
      <c r="D39" s="37"/>
    </row>
    <row r="40" spans="2:5" ht="12" thickTop="1" x14ac:dyDescent="0.2"/>
    <row r="42" spans="2:5" ht="12.6" thickBot="1" x14ac:dyDescent="0.3">
      <c r="B42" s="46" t="s">
        <v>101</v>
      </c>
      <c r="C42" s="47" t="s">
        <v>1</v>
      </c>
      <c r="D42" s="46"/>
      <c r="E42" s="46" t="s">
        <v>88</v>
      </c>
    </row>
    <row r="43" spans="2:5" ht="12" thickTop="1" x14ac:dyDescent="0.2">
      <c r="B43" s="5" t="s">
        <v>87</v>
      </c>
      <c r="C43" s="33">
        <f>-C15/(C27+C33)</f>
        <v>1.8093841642228738</v>
      </c>
      <c r="D43" s="33"/>
    </row>
    <row r="44" spans="2:5" x14ac:dyDescent="0.2">
      <c r="B44" s="5" t="s">
        <v>65</v>
      </c>
      <c r="C44" s="33">
        <f>-C15/C31</f>
        <v>2.0915254237288137</v>
      </c>
      <c r="D44" s="33"/>
    </row>
    <row r="45" spans="2:5" x14ac:dyDescent="0.2">
      <c r="B45" s="5" t="s">
        <v>66</v>
      </c>
      <c r="C45" s="33">
        <f>-C15/C24</f>
        <v>6.8555555555555552</v>
      </c>
      <c r="D45" s="33"/>
    </row>
    <row r="47" spans="2:5" x14ac:dyDescent="0.2">
      <c r="B47" s="5" t="s">
        <v>95</v>
      </c>
      <c r="C47" s="19">
        <f>C15/'Income Statement'!C8</f>
        <v>0.7524390243902439</v>
      </c>
      <c r="D47" s="19"/>
    </row>
    <row r="48" spans="2:5" x14ac:dyDescent="0.2">
      <c r="B48" s="5" t="s">
        <v>96</v>
      </c>
      <c r="C48" s="19">
        <f>C15/'Income Statement'!C14</f>
        <v>1.1865384615384615</v>
      </c>
      <c r="D48" s="19"/>
    </row>
    <row r="49" spans="2:5" x14ac:dyDescent="0.2">
      <c r="B49" s="5" t="s">
        <v>67</v>
      </c>
      <c r="C49" s="19">
        <f>C15/'Balance Sheet'!E21</f>
        <v>0.59043062200956942</v>
      </c>
      <c r="D49" s="19"/>
    </row>
    <row r="52" spans="2:5" ht="12.6" thickBot="1" x14ac:dyDescent="0.3">
      <c r="B52" s="46" t="s">
        <v>102</v>
      </c>
      <c r="C52" s="47" t="s">
        <v>1</v>
      </c>
      <c r="D52" s="46"/>
      <c r="E52" s="46" t="s">
        <v>88</v>
      </c>
    </row>
    <row r="53" spans="2:5" ht="12" thickTop="1" x14ac:dyDescent="0.2"/>
    <row r="54" spans="2:5" ht="12" x14ac:dyDescent="0.25">
      <c r="B54" s="27" t="s">
        <v>61</v>
      </c>
      <c r="C54" s="34">
        <f>C7+SUM(C8:C10)-C18*(1-0.2)+SUM(C12:C14)+SUM(C24:C25)</f>
        <v>561.4</v>
      </c>
      <c r="D54" s="6"/>
      <c r="E54" s="34" t="s">
        <v>89</v>
      </c>
    </row>
    <row r="55" spans="2:5" ht="12" x14ac:dyDescent="0.25">
      <c r="B55" s="27" t="s">
        <v>63</v>
      </c>
      <c r="C55" s="34">
        <f>C15+SUM(C24:C25)-F18</f>
        <v>561.4</v>
      </c>
      <c r="D55" s="33"/>
      <c r="E55" s="34" t="s">
        <v>92</v>
      </c>
    </row>
    <row r="56" spans="2:5" x14ac:dyDescent="0.2">
      <c r="C56" s="34"/>
      <c r="E56" s="34"/>
    </row>
    <row r="57" spans="2:5" ht="12" x14ac:dyDescent="0.25">
      <c r="B57" s="27" t="s">
        <v>64</v>
      </c>
      <c r="C57" s="34">
        <f>C15+C27+C31</f>
        <v>244</v>
      </c>
      <c r="D57" s="34"/>
      <c r="E57" s="34" t="s">
        <v>93</v>
      </c>
    </row>
    <row r="58" spans="2:5" ht="12" x14ac:dyDescent="0.25">
      <c r="B58" s="27" t="s">
        <v>64</v>
      </c>
      <c r="C58" s="34">
        <f>C55+F18+C31</f>
        <v>244</v>
      </c>
      <c r="D58" s="35"/>
      <c r="E58" s="34" t="s">
        <v>94</v>
      </c>
    </row>
  </sheetData>
  <mergeCells count="3">
    <mergeCell ref="E8:E10"/>
    <mergeCell ref="E12:E14"/>
    <mergeCell ref="E24:E2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C9DC-D2CA-4318-B239-A49B38423FCD}">
  <dimension ref="A1"/>
  <sheetViews>
    <sheetView workbookViewId="0">
      <selection sqref="A1:XFD1048576"/>
    </sheetView>
  </sheetViews>
  <sheetFormatPr defaultRowHeight="14.4" x14ac:dyDescent="0.3"/>
  <cols>
    <col min="1" max="16384" width="8.88671875" style="78"/>
  </cols>
  <sheetData>
    <row r="1" s="78" customFormat="1" x14ac:dyDescent="0.3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E84A263CF1945AD4232D5B4111E63" ma:contentTypeVersion="13" ma:contentTypeDescription="Create a new document." ma:contentTypeScope="" ma:versionID="82926c85b40558f05a495d75f0ef2ab5">
  <xsd:schema xmlns:xsd="http://www.w3.org/2001/XMLSchema" xmlns:xs="http://www.w3.org/2001/XMLSchema" xmlns:p="http://schemas.microsoft.com/office/2006/metadata/properties" xmlns:ns3="a33b3d48-4748-415e-9501-e406a79056a5" xmlns:ns4="b90b3ce1-30c3-4251-9b85-7842ce11cfd6" targetNamespace="http://schemas.microsoft.com/office/2006/metadata/properties" ma:root="true" ma:fieldsID="325293254555ca9b253aecf98e7d6abd" ns3:_="" ns4:_="">
    <xsd:import namespace="a33b3d48-4748-415e-9501-e406a79056a5"/>
    <xsd:import namespace="b90b3ce1-30c3-4251-9b85-7842ce11c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3d48-4748-415e-9501-e406a790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b3ce1-30c3-4251-9b85-7842ce11c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813C4-B67D-4800-A177-EEBFAD7DF805}">
  <ds:schemaRefs>
    <ds:schemaRef ds:uri="http://schemas.microsoft.com/office/2006/documentManagement/types"/>
    <ds:schemaRef ds:uri="http://purl.org/dc/dcmitype/"/>
    <ds:schemaRef ds:uri="b90b3ce1-30c3-4251-9b85-7842ce11cfd6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33b3d48-4748-415e-9501-e406a79056a5"/>
  </ds:schemaRefs>
</ds:datastoreItem>
</file>

<file path=customXml/itemProps2.xml><?xml version="1.0" encoding="utf-8"?>
<ds:datastoreItem xmlns:ds="http://schemas.openxmlformats.org/officeDocument/2006/customXml" ds:itemID="{32DBC92B-9045-4ED1-A176-96595D8365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D16F4-B7E1-47E6-B3C3-95275B43C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b3d48-4748-415e-9501-e406a79056a5"/>
    <ds:schemaRef ds:uri="b90b3ce1-30c3-4251-9b85-7842ce11c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Income Statement</vt:lpstr>
      <vt:lpstr>Balance Sheet</vt:lpstr>
      <vt:lpstr>Cash Flow ratios</vt:lpstr>
      <vt:lpstr>Save 60%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Dragostina  Slavova</cp:lastModifiedBy>
  <dcterms:created xsi:type="dcterms:W3CDTF">2020-03-27T19:30:38Z</dcterms:created>
  <dcterms:modified xsi:type="dcterms:W3CDTF">2023-03-31T07:58:56Z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0x010100382E84A263CF1945AD4232D5B4111E63</vt:lpwstr>
  </property>
</Properties>
</file>