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careers-my.sharepoint.com/personal/kristiana_365careers_onmicrosoft_com/Documents/CFA Level 1/4_Financial Reporting and Analysis/Reading 25 Understanding Cash Flow Statements/"/>
    </mc:Choice>
  </mc:AlternateContent>
  <xr:revisionPtr revIDLastSave="700" documentId="13_ncr:1_{6C8C4A20-05F0-46B1-9C00-1561EBA94B54}" xr6:coauthVersionLast="45" xr6:coauthVersionMax="45" xr10:uidLastSave="{F78ACD29-5BBB-414C-A6B2-064253E4AAA7}"/>
  <bookViews>
    <workbookView xWindow="-108" yWindow="-108" windowWidth="23256" windowHeight="12576" tabRatio="741" xr2:uid="{9FC57020-DF4D-4BD6-8F0A-F8AA1857DDAF}"/>
  </bookViews>
  <sheets>
    <sheet name="Income Statement" sheetId="1" r:id="rId1"/>
    <sheet name="Balance Sheet" sheetId="3" r:id="rId2"/>
    <sheet name="CFS - Indirect Method" sheetId="4" r:id="rId3"/>
    <sheet name="CFS - Direct Method" sheetId="8" r:id="rId4"/>
    <sheet name="Bank Statement" sheetId="6" r:id="rId5"/>
    <sheet name="Common-size CFS" sheetId="7" state="hidden" r:id="rId6"/>
    <sheet name="Cash Flow ratios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C37" i="8"/>
  <c r="C36" i="8"/>
  <c r="C35" i="8"/>
  <c r="C29" i="8"/>
  <c r="C28" i="8"/>
  <c r="C31" i="8" s="1"/>
  <c r="C25" i="8"/>
  <c r="C23" i="8"/>
  <c r="C22" i="8"/>
  <c r="E19" i="3" l="1"/>
  <c r="I13" i="3"/>
  <c r="I12" i="3"/>
  <c r="C17" i="8" l="1"/>
  <c r="C16" i="8"/>
  <c r="C15" i="8"/>
  <c r="C12" i="8"/>
  <c r="C11" i="8"/>
  <c r="C10" i="8"/>
  <c r="C13" i="8" s="1"/>
  <c r="C19" i="8" l="1"/>
  <c r="C33" i="8" s="1"/>
  <c r="C39" i="8" s="1"/>
  <c r="E21" i="3"/>
  <c r="I10" i="3" l="1"/>
  <c r="I11" i="3"/>
  <c r="I9" i="3"/>
  <c r="I8" i="3"/>
  <c r="E10" i="3"/>
  <c r="I22" i="3" l="1"/>
  <c r="I23" i="3" s="1"/>
  <c r="I24" i="3" s="1"/>
  <c r="I21" i="3"/>
  <c r="I20" i="3"/>
  <c r="E27" i="3"/>
  <c r="D28" i="3" l="1"/>
  <c r="C28" i="3"/>
  <c r="C32" i="7" l="1"/>
  <c r="C30" i="7"/>
  <c r="C28" i="7"/>
  <c r="C27" i="7"/>
  <c r="C24" i="7"/>
  <c r="C22" i="7"/>
  <c r="C21" i="7"/>
  <c r="C9" i="7"/>
  <c r="C43" i="4"/>
  <c r="C42" i="4"/>
  <c r="C30" i="4"/>
  <c r="C29" i="4"/>
  <c r="C24" i="4"/>
  <c r="C16" i="7" s="1"/>
  <c r="C23" i="4"/>
  <c r="C22" i="4"/>
  <c r="C16" i="4"/>
  <c r="C12" i="4"/>
  <c r="C11" i="4"/>
  <c r="E26" i="3"/>
  <c r="C19" i="4" s="1"/>
  <c r="E24" i="3"/>
  <c r="C36" i="4" s="1"/>
  <c r="D21" i="3"/>
  <c r="D30" i="3" s="1"/>
  <c r="C21" i="3"/>
  <c r="C30" i="3" s="1"/>
  <c r="C35" i="4"/>
  <c r="C38" i="4" s="1"/>
  <c r="D15" i="3"/>
  <c r="C15" i="3"/>
  <c r="E13" i="3"/>
  <c r="C18" i="4" s="1"/>
  <c r="E12" i="3"/>
  <c r="C17" i="4" s="1"/>
  <c r="C44" i="4" l="1"/>
  <c r="C33" i="3"/>
  <c r="C32" i="4"/>
  <c r="C14" i="7"/>
  <c r="C10" i="7"/>
  <c r="C15" i="7"/>
  <c r="C11" i="7"/>
  <c r="D33" i="3"/>
  <c r="K7" i="2"/>
  <c r="K6" i="2"/>
  <c r="K5" i="2"/>
  <c r="H30" i="2"/>
  <c r="H6" i="2"/>
  <c r="F17" i="2"/>
  <c r="H14" i="2" l="1"/>
  <c r="H31" i="2" s="1"/>
  <c r="C18" i="7"/>
  <c r="C12" i="7"/>
  <c r="C14" i="1"/>
  <c r="C18" i="1" s="1"/>
  <c r="C22" i="1" s="1"/>
  <c r="C24" i="1" s="1"/>
  <c r="C10" i="4" l="1"/>
  <c r="C14" i="4" s="1"/>
  <c r="C20" i="4" s="1"/>
  <c r="C26" i="4" l="1"/>
  <c r="C40" i="4" s="1"/>
  <c r="C46" i="4" s="1"/>
  <c r="K13" i="2"/>
  <c r="K12" i="2"/>
  <c r="K14" i="2"/>
</calcChain>
</file>

<file path=xl/sharedStrings.xml><?xml version="1.0" encoding="utf-8"?>
<sst xmlns="http://schemas.openxmlformats.org/spreadsheetml/2006/main" count="233" uniqueCount="124">
  <si>
    <t>Income Statement</t>
  </si>
  <si>
    <t>20XX</t>
  </si>
  <si>
    <t>Revenue</t>
  </si>
  <si>
    <t>Payroll expenses</t>
  </si>
  <si>
    <t>Net Income</t>
  </si>
  <si>
    <t>Interest expense</t>
  </si>
  <si>
    <t>Profit before tax</t>
  </si>
  <si>
    <t>Operating Profit</t>
  </si>
  <si>
    <t>Statement of Financial Position</t>
  </si>
  <si>
    <t>ASSETS</t>
  </si>
  <si>
    <t>Property, plant and equipment (NBV)</t>
  </si>
  <si>
    <t>Non-current assets</t>
  </si>
  <si>
    <t>Current assets</t>
  </si>
  <si>
    <t>Inventory</t>
  </si>
  <si>
    <t>Trade receivables</t>
  </si>
  <si>
    <t>Cash and cash equivalents</t>
  </si>
  <si>
    <t>Total Assets</t>
  </si>
  <si>
    <t>Depreciation expense</t>
  </si>
  <si>
    <t>Equity</t>
  </si>
  <si>
    <t>Retained earnings</t>
  </si>
  <si>
    <t>EQUITY AND LIABILITIES</t>
  </si>
  <si>
    <t>Non-current liabilities</t>
  </si>
  <si>
    <t>Long-term borrowings</t>
  </si>
  <si>
    <t>Current liabilities</t>
  </si>
  <si>
    <t>Trade payables</t>
  </si>
  <si>
    <t>Tax payable</t>
  </si>
  <si>
    <t>Total equity and liabilities</t>
  </si>
  <si>
    <t>Cash Flow Statement</t>
  </si>
  <si>
    <t>Tax for the year</t>
  </si>
  <si>
    <t>Add: tax for the year</t>
  </si>
  <si>
    <t>Add: interest expense</t>
  </si>
  <si>
    <t>Operating profit</t>
  </si>
  <si>
    <t>Increase in inventory</t>
  </si>
  <si>
    <t>Increase in trade payables</t>
  </si>
  <si>
    <t>Increase in trade receivables</t>
  </si>
  <si>
    <t>* Dividends paid during the year</t>
  </si>
  <si>
    <t>Interest paid</t>
  </si>
  <si>
    <t>*A new piece of machinery bought</t>
  </si>
  <si>
    <t>Dividends paid</t>
  </si>
  <si>
    <t>Tax paid</t>
  </si>
  <si>
    <t>124 - (102-86)</t>
  </si>
  <si>
    <t>Payments to purchase equipment</t>
  </si>
  <si>
    <t>*Proceeds from disposals of machinery</t>
  </si>
  <si>
    <t>Proceeds from disposals of equipment</t>
  </si>
  <si>
    <t>Issues of share capital</t>
  </si>
  <si>
    <t>Long-term borrowings repaid</t>
  </si>
  <si>
    <t>Cash flows from operating activities</t>
  </si>
  <si>
    <t>Net cash flow for the period</t>
  </si>
  <si>
    <t>Cash and cash equivalents at the beginning of the period</t>
  </si>
  <si>
    <t>Cash and cash equivalents at the end of the period</t>
  </si>
  <si>
    <t>Net increase/decrease in cash</t>
  </si>
  <si>
    <t>Check!</t>
  </si>
  <si>
    <t>ok</t>
  </si>
  <si>
    <t>Gatsby Co</t>
  </si>
  <si>
    <t>Cost of goods sold</t>
  </si>
  <si>
    <t>changes in working capital</t>
  </si>
  <si>
    <t>Indirect Method</t>
  </si>
  <si>
    <t>Direct Method</t>
  </si>
  <si>
    <t>Cash receipts from customers</t>
  </si>
  <si>
    <t>Cash paid to suppliers</t>
  </si>
  <si>
    <t>Cash paid to employees</t>
  </si>
  <si>
    <t>Cash flows from investing activities</t>
  </si>
  <si>
    <t>Net cash used in investing activities</t>
  </si>
  <si>
    <t>Cash flows from financing activities</t>
  </si>
  <si>
    <t>Net cash used in financing activities</t>
  </si>
  <si>
    <t>Cash paid to buy inventory</t>
  </si>
  <si>
    <t>Cash received from customers</t>
  </si>
  <si>
    <t>Date</t>
  </si>
  <si>
    <t>Description</t>
  </si>
  <si>
    <t>Amount</t>
  </si>
  <si>
    <t>01.01.20XX</t>
  </si>
  <si>
    <t>January salaries paid</t>
  </si>
  <si>
    <t>03.01.20XX</t>
  </si>
  <si>
    <t>11.01.20XX</t>
  </si>
  <si>
    <t>31.01.20XX</t>
  </si>
  <si>
    <t>…</t>
  </si>
  <si>
    <t>December salaries paid</t>
  </si>
  <si>
    <t>31.12.20XX</t>
  </si>
  <si>
    <t>13.02.20XX</t>
  </si>
  <si>
    <t>30.03.20XX</t>
  </si>
  <si>
    <t>31.03.20XX</t>
  </si>
  <si>
    <t>Common-size Cash Flow Statement</t>
  </si>
  <si>
    <t>Cash flow from operations</t>
  </si>
  <si>
    <t>Add: depreciation expense</t>
  </si>
  <si>
    <t>Non-cash charges</t>
  </si>
  <si>
    <t>Working capital investments</t>
  </si>
  <si>
    <t>Fixed capital investments</t>
  </si>
  <si>
    <t xml:space="preserve">FCFF  </t>
  </si>
  <si>
    <t>Cash interest paid</t>
  </si>
  <si>
    <t>FCFF</t>
  </si>
  <si>
    <t>FCFE</t>
  </si>
  <si>
    <t>Debt payment ratio</t>
  </si>
  <si>
    <t>Reinvestment ratio</t>
  </si>
  <si>
    <t>Cash flow to Revenue</t>
  </si>
  <si>
    <t>Cash to Income</t>
  </si>
  <si>
    <t>Cash return-on-equity</t>
  </si>
  <si>
    <t>Bank Statement (Extract)</t>
  </si>
  <si>
    <t>Current Year</t>
  </si>
  <si>
    <t>Previous Year</t>
  </si>
  <si>
    <t>USD in million</t>
  </si>
  <si>
    <t>20XX -1</t>
  </si>
  <si>
    <t>Notes:</t>
  </si>
  <si>
    <t>Cash Change</t>
  </si>
  <si>
    <t>Share capital</t>
  </si>
  <si>
    <t>Total Equity</t>
  </si>
  <si>
    <t>Total Liabilities</t>
  </si>
  <si>
    <t>in USD, million</t>
  </si>
  <si>
    <t>Net cash generated from operating activities</t>
  </si>
  <si>
    <t>Add: Net Income</t>
  </si>
  <si>
    <t>Less: Dividends paid</t>
  </si>
  <si>
    <t>Retained earnings at the end of the year</t>
  </si>
  <si>
    <t>Retained earnings at the beginning of the year</t>
  </si>
  <si>
    <t>30.11.20XX</t>
  </si>
  <si>
    <t>Total cash receipts from customers</t>
  </si>
  <si>
    <t>Total cash paid to suppliers</t>
  </si>
  <si>
    <t>Total cash paid to employees</t>
  </si>
  <si>
    <t>PP&amp;E opening balance</t>
  </si>
  <si>
    <t>Add: PPE purchases</t>
  </si>
  <si>
    <t>Less: PPE sales</t>
  </si>
  <si>
    <t>Less: Depreciation</t>
  </si>
  <si>
    <t>PP&amp;E closing balance</t>
  </si>
  <si>
    <t>Investing and financing ratio</t>
  </si>
  <si>
    <t xml:space="preserve"> </t>
  </si>
  <si>
    <t>non-cash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</si>
</sst>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002060"/>
      <name val="Arial"/>
      <family val="2"/>
    </font>
    <font>
      <b/>
      <i/>
      <sz val="9"/>
      <color rgb="FF002060"/>
      <name val="Arial"/>
      <family val="2"/>
    </font>
    <font>
      <b/>
      <u/>
      <sz val="12"/>
      <color rgb="FF00206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rgb="FF002060"/>
      <name val="Arial"/>
      <family val="2"/>
    </font>
    <font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2" fillId="0" borderId="0" xfId="0" applyFont="1"/>
    <xf numFmtId="49" fontId="4" fillId="0" borderId="0" xfId="3" applyNumberFormat="1" applyFont="1" applyAlignment="1">
      <alignment horizontal="center" wrapText="1"/>
    </xf>
    <xf numFmtId="49" fontId="4" fillId="0" borderId="0" xfId="3" applyNumberFormat="1" applyFont="1" applyAlignment="1">
      <alignment horizontal="right" wrapText="1"/>
    </xf>
    <xf numFmtId="0" fontId="5" fillId="0" borderId="0" xfId="0" applyFont="1" applyAlignment="1">
      <alignment horizontal="center"/>
    </xf>
    <xf numFmtId="0" fontId="5" fillId="3" borderId="14" xfId="3" applyFont="1" applyFill="1" applyBorder="1"/>
    <xf numFmtId="0" fontId="5" fillId="3" borderId="14" xfId="3" applyFont="1" applyFill="1" applyBorder="1" applyAlignment="1">
      <alignment horizontal="center"/>
    </xf>
    <xf numFmtId="0" fontId="6" fillId="3" borderId="14" xfId="3" applyFont="1" applyFill="1" applyBorder="1" applyAlignment="1">
      <alignment horizontal="center"/>
    </xf>
    <xf numFmtId="0" fontId="2" fillId="0" borderId="0" xfId="0" applyFont="1" applyFill="1"/>
    <xf numFmtId="0" fontId="5" fillId="3" borderId="0" xfId="3" applyFont="1" applyFill="1" applyBorder="1"/>
    <xf numFmtId="0" fontId="5" fillId="3" borderId="0" xfId="3" applyFont="1" applyFill="1" applyBorder="1" applyAlignment="1">
      <alignment horizontal="center"/>
    </xf>
    <xf numFmtId="0" fontId="7" fillId="0" borderId="0" xfId="0" applyFont="1" applyFill="1"/>
    <xf numFmtId="0" fontId="5" fillId="0" borderId="0" xfId="0" applyFont="1"/>
    <xf numFmtId="0" fontId="8" fillId="0" borderId="0" xfId="0" applyFont="1"/>
    <xf numFmtId="43" fontId="8" fillId="0" borderId="0" xfId="1" applyNumberFormat="1" applyFont="1"/>
    <xf numFmtId="0" fontId="8" fillId="0" borderId="0" xfId="0" applyFont="1" applyBorder="1"/>
    <xf numFmtId="164" fontId="8" fillId="0" borderId="0" xfId="1" applyNumberFormat="1" applyFont="1" applyBorder="1"/>
    <xf numFmtId="164" fontId="8" fillId="0" borderId="0" xfId="0" applyNumberFormat="1" applyFont="1"/>
    <xf numFmtId="0" fontId="9" fillId="0" borderId="12" xfId="0" applyFont="1" applyBorder="1"/>
    <xf numFmtId="164" fontId="9" fillId="0" borderId="12" xfId="1" applyNumberFormat="1" applyFont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2" fontId="8" fillId="0" borderId="0" xfId="0" applyNumberFormat="1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164" fontId="10" fillId="0" borderId="0" xfId="0" applyNumberFormat="1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164" fontId="8" fillId="0" borderId="0" xfId="1" applyNumberFormat="1" applyFont="1" applyFill="1" applyBorder="1"/>
    <xf numFmtId="164" fontId="10" fillId="0" borderId="0" xfId="0" applyNumberFormat="1" applyFont="1" applyFill="1" applyBorder="1"/>
    <xf numFmtId="164" fontId="9" fillId="0" borderId="12" xfId="0" applyNumberFormat="1" applyFont="1" applyBorder="1"/>
    <xf numFmtId="164" fontId="12" fillId="0" borderId="0" xfId="0" applyNumberFormat="1" applyFont="1" applyBorder="1"/>
    <xf numFmtId="0" fontId="9" fillId="0" borderId="12" xfId="0" applyFont="1" applyFill="1" applyBorder="1"/>
    <xf numFmtId="164" fontId="10" fillId="0" borderId="0" xfId="1" applyNumberFormat="1" applyFont="1" applyBorder="1"/>
    <xf numFmtId="0" fontId="9" fillId="0" borderId="0" xfId="0" applyFont="1" applyFill="1" applyBorder="1"/>
    <xf numFmtId="164" fontId="9" fillId="0" borderId="0" xfId="1" applyNumberFormat="1" applyFont="1" applyBorder="1"/>
    <xf numFmtId="164" fontId="12" fillId="0" borderId="0" xfId="0" applyNumberFormat="1" applyFont="1"/>
    <xf numFmtId="0" fontId="12" fillId="0" borderId="0" xfId="0" applyFont="1"/>
    <xf numFmtId="0" fontId="8" fillId="0" borderId="0" xfId="0" applyFont="1" applyFill="1"/>
    <xf numFmtId="0" fontId="9" fillId="0" borderId="0" xfId="0" applyFont="1" applyBorder="1"/>
    <xf numFmtId="0" fontId="8" fillId="0" borderId="13" xfId="0" applyFont="1" applyBorder="1"/>
    <xf numFmtId="0" fontId="9" fillId="0" borderId="15" xfId="0" applyFont="1" applyBorder="1"/>
    <xf numFmtId="164" fontId="9" fillId="0" borderId="15" xfId="0" applyNumberFormat="1" applyFont="1" applyBorder="1"/>
    <xf numFmtId="0" fontId="12" fillId="0" borderId="0" xfId="0" applyFont="1" applyBorder="1"/>
    <xf numFmtId="0" fontId="13" fillId="0" borderId="0" xfId="0" applyFont="1"/>
    <xf numFmtId="0" fontId="14" fillId="0" borderId="0" xfId="0" applyFont="1"/>
    <xf numFmtId="43" fontId="14" fillId="0" borderId="0" xfId="1" applyNumberFormat="1" applyFont="1"/>
    <xf numFmtId="0" fontId="5" fillId="0" borderId="12" xfId="0" applyFont="1" applyBorder="1"/>
    <xf numFmtId="43" fontId="5" fillId="0" borderId="12" xfId="1" applyNumberFormat="1" applyFont="1" applyBorder="1"/>
    <xf numFmtId="9" fontId="8" fillId="0" borderId="0" xfId="2" applyFont="1" applyBorder="1"/>
    <xf numFmtId="9" fontId="9" fillId="0" borderId="0" xfId="2" applyFont="1" applyBorder="1"/>
    <xf numFmtId="9" fontId="9" fillId="0" borderId="12" xfId="2" applyFont="1" applyBorder="1"/>
    <xf numFmtId="9" fontId="9" fillId="0" borderId="15" xfId="2" applyFont="1" applyBorder="1"/>
    <xf numFmtId="43" fontId="8" fillId="0" borderId="0" xfId="0" applyNumberFormat="1" applyFont="1"/>
    <xf numFmtId="43" fontId="8" fillId="0" borderId="0" xfId="1" applyFont="1"/>
    <xf numFmtId="165" fontId="8" fillId="0" borderId="0" xfId="1" applyNumberFormat="1" applyFont="1"/>
    <xf numFmtId="165" fontId="8" fillId="0" borderId="0" xfId="0" applyNumberFormat="1" applyFont="1"/>
    <xf numFmtId="0" fontId="8" fillId="0" borderId="12" xfId="0" applyFont="1" applyBorder="1"/>
    <xf numFmtId="164" fontId="9" fillId="0" borderId="0" xfId="0" applyNumberFormat="1" applyFont="1" applyBorder="1"/>
    <xf numFmtId="0" fontId="8" fillId="0" borderId="16" xfId="0" applyFont="1" applyBorder="1"/>
    <xf numFmtId="164" fontId="8" fillId="0" borderId="16" xfId="0" applyNumberFormat="1" applyFont="1" applyBorder="1"/>
    <xf numFmtId="164" fontId="8" fillId="0" borderId="12" xfId="1" applyNumberFormat="1" applyFont="1" applyBorder="1"/>
    <xf numFmtId="164" fontId="8" fillId="0" borderId="0" xfId="1" applyNumberFormat="1" applyFont="1"/>
    <xf numFmtId="164" fontId="12" fillId="0" borderId="0" xfId="1" applyNumberFormat="1" applyFont="1"/>
    <xf numFmtId="0" fontId="12" fillId="0" borderId="17" xfId="0" applyFont="1" applyBorder="1"/>
    <xf numFmtId="43" fontId="12" fillId="0" borderId="17" xfId="0" applyNumberFormat="1" applyFont="1" applyBorder="1"/>
    <xf numFmtId="43" fontId="12" fillId="0" borderId="0" xfId="0" applyNumberFormat="1" applyFont="1" applyBorder="1"/>
    <xf numFmtId="0" fontId="12" fillId="0" borderId="18" xfId="0" applyFont="1" applyBorder="1"/>
    <xf numFmtId="43" fontId="12" fillId="0" borderId="18" xfId="0" applyNumberFormat="1" applyFont="1" applyBorder="1"/>
    <xf numFmtId="0" fontId="8" fillId="0" borderId="0" xfId="0" applyFont="1" applyBorder="1" applyAlignment="1"/>
    <xf numFmtId="164" fontId="8" fillId="0" borderId="0" xfId="0" applyNumberFormat="1" applyFont="1" applyBorder="1" applyAlignment="1"/>
    <xf numFmtId="164" fontId="8" fillId="0" borderId="0" xfId="1" applyNumberFormat="1" applyFont="1" applyFill="1" applyBorder="1" applyAlignment="1"/>
    <xf numFmtId="164" fontId="8" fillId="0" borderId="0" xfId="1" applyNumberFormat="1" applyFont="1" applyBorder="1" applyAlignment="1"/>
    <xf numFmtId="164" fontId="9" fillId="0" borderId="12" xfId="0" applyNumberFormat="1" applyFont="1" applyBorder="1" applyAlignment="1"/>
    <xf numFmtId="164" fontId="9" fillId="0" borderId="12" xfId="1" applyNumberFormat="1" applyFont="1" applyBorder="1" applyAlignment="1"/>
    <xf numFmtId="0" fontId="8" fillId="0" borderId="0" xfId="0" applyFont="1" applyFill="1" applyBorder="1" applyAlignment="1"/>
    <xf numFmtId="164" fontId="9" fillId="0" borderId="0" xfId="1" applyNumberFormat="1" applyFont="1" applyBorder="1" applyAlignment="1"/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4">
    <cellStyle name="Comma" xfId="1" builtinId="3"/>
    <cellStyle name="Normal" xfId="0" builtinId="0"/>
    <cellStyle name="Normal 2" xfId="3" xr:uid="{FCB04854-9500-4965-A0FF-E16126036E4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2C50-108E-49D8-8D34-F7367DD8F328}">
  <sheetPr>
    <tabColor theme="4" tint="0.59999389629810485"/>
  </sheetPr>
  <dimension ref="B3:AB28"/>
  <sheetViews>
    <sheetView showGridLines="0" tabSelected="1" zoomScaleNormal="100" workbookViewId="0">
      <selection activeCell="D13" sqref="D13"/>
    </sheetView>
  </sheetViews>
  <sheetFormatPr defaultRowHeight="11.4" x14ac:dyDescent="0.2"/>
  <cols>
    <col min="1" max="1" width="2" style="13" customWidth="1"/>
    <col min="2" max="2" width="35" style="13" customWidth="1"/>
    <col min="3" max="25" width="8.88671875" style="13"/>
    <col min="26" max="26" width="12.33203125" style="13" customWidth="1"/>
    <col min="27" max="27" width="27.33203125" style="13" bestFit="1" customWidth="1"/>
    <col min="28" max="28" width="13" style="14" bestFit="1" customWidth="1"/>
    <col min="29" max="16384" width="8.88671875" style="13"/>
  </cols>
  <sheetData>
    <row r="3" spans="2:24" ht="15.6" x14ac:dyDescent="0.3">
      <c r="B3" s="1" t="s">
        <v>0</v>
      </c>
      <c r="C3" s="2"/>
      <c r="D3" s="3"/>
      <c r="E3" s="3"/>
    </row>
    <row r="4" spans="2:24" ht="15.6" x14ac:dyDescent="0.3">
      <c r="B4" s="1" t="s">
        <v>53</v>
      </c>
      <c r="C4" s="4"/>
      <c r="D4" s="12"/>
      <c r="E4" s="12"/>
    </row>
    <row r="5" spans="2:24" ht="12" x14ac:dyDescent="0.25">
      <c r="B5" s="12"/>
      <c r="C5" s="4"/>
      <c r="D5" s="12"/>
      <c r="E5" s="12"/>
    </row>
    <row r="6" spans="2:24" ht="12.6" thickBot="1" x14ac:dyDescent="0.3">
      <c r="B6" s="5" t="s">
        <v>99</v>
      </c>
      <c r="C6" s="6" t="s">
        <v>1</v>
      </c>
      <c r="D6" s="15"/>
    </row>
    <row r="7" spans="2:24" x14ac:dyDescent="0.2">
      <c r="B7" s="15"/>
      <c r="C7" s="16"/>
      <c r="D7" s="15"/>
    </row>
    <row r="8" spans="2:24" x14ac:dyDescent="0.2">
      <c r="B8" s="15" t="s">
        <v>2</v>
      </c>
      <c r="C8" s="16">
        <v>820</v>
      </c>
      <c r="D8" s="15"/>
    </row>
    <row r="9" spans="2:24" x14ac:dyDescent="0.2">
      <c r="B9" s="15"/>
      <c r="C9" s="15"/>
      <c r="D9" s="15"/>
      <c r="X9" s="17"/>
    </row>
    <row r="10" spans="2:24" x14ac:dyDescent="0.2">
      <c r="B10" s="15" t="s">
        <v>54</v>
      </c>
      <c r="C10" s="16">
        <v>-70</v>
      </c>
      <c r="D10" s="15"/>
    </row>
    <row r="11" spans="2:24" x14ac:dyDescent="0.2">
      <c r="B11" s="15" t="s">
        <v>3</v>
      </c>
      <c r="C11" s="16">
        <v>-112</v>
      </c>
      <c r="D11" s="15"/>
    </row>
    <row r="12" spans="2:24" x14ac:dyDescent="0.2">
      <c r="B12" s="15" t="s">
        <v>17</v>
      </c>
      <c r="C12" s="16">
        <v>-118</v>
      </c>
      <c r="D12" s="15"/>
    </row>
    <row r="13" spans="2:24" x14ac:dyDescent="0.2">
      <c r="B13" s="15"/>
      <c r="C13" s="15"/>
      <c r="D13" s="16"/>
    </row>
    <row r="14" spans="2:24" ht="12.6" thickBot="1" x14ac:dyDescent="0.3">
      <c r="B14" s="18" t="s">
        <v>7</v>
      </c>
      <c r="C14" s="19">
        <f>SUM(C8:C12)</f>
        <v>520</v>
      </c>
      <c r="D14" s="16"/>
    </row>
    <row r="15" spans="2:24" x14ac:dyDescent="0.2">
      <c r="B15" s="15"/>
      <c r="C15" s="16"/>
      <c r="D15" s="16"/>
    </row>
    <row r="16" spans="2:24" x14ac:dyDescent="0.2">
      <c r="B16" s="15" t="s">
        <v>5</v>
      </c>
      <c r="C16" s="16">
        <v>-28</v>
      </c>
      <c r="D16" s="16"/>
    </row>
    <row r="17" spans="2:4" x14ac:dyDescent="0.2">
      <c r="B17" s="15"/>
      <c r="C17" s="16"/>
      <c r="D17" s="16"/>
    </row>
    <row r="18" spans="2:4" ht="12.6" thickBot="1" x14ac:dyDescent="0.3">
      <c r="B18" s="18" t="s">
        <v>6</v>
      </c>
      <c r="C18" s="19">
        <f>SUM(C14:C16)</f>
        <v>492</v>
      </c>
      <c r="D18" s="16"/>
    </row>
    <row r="19" spans="2:4" x14ac:dyDescent="0.2">
      <c r="B19" s="15"/>
      <c r="C19" s="16"/>
      <c r="D19" s="16"/>
    </row>
    <row r="20" spans="2:4" x14ac:dyDescent="0.2">
      <c r="B20" s="15" t="s">
        <v>28</v>
      </c>
      <c r="C20" s="16">
        <v>-124</v>
      </c>
      <c r="D20" s="16"/>
    </row>
    <row r="21" spans="2:4" x14ac:dyDescent="0.2">
      <c r="B21" s="15"/>
      <c r="C21" s="16"/>
      <c r="D21" s="16"/>
    </row>
    <row r="22" spans="2:4" ht="12.6" thickBot="1" x14ac:dyDescent="0.3">
      <c r="B22" s="18" t="s">
        <v>4</v>
      </c>
      <c r="C22" s="19">
        <f>SUM(C18:C20)</f>
        <v>368</v>
      </c>
      <c r="D22" s="16"/>
    </row>
    <row r="23" spans="2:4" x14ac:dyDescent="0.2">
      <c r="B23" s="15"/>
      <c r="C23" s="16"/>
      <c r="D23" s="16"/>
    </row>
    <row r="24" spans="2:4" ht="12" thickBot="1" x14ac:dyDescent="0.25">
      <c r="B24" s="15"/>
      <c r="C24" s="16">
        <f>C22-C26</f>
        <v>302</v>
      </c>
      <c r="D24" s="15"/>
    </row>
    <row r="25" spans="2:4" ht="12" thickBot="1" x14ac:dyDescent="0.25">
      <c r="B25" s="20" t="s">
        <v>101</v>
      </c>
      <c r="C25" s="21"/>
    </row>
    <row r="26" spans="2:4" x14ac:dyDescent="0.2">
      <c r="B26" s="22" t="s">
        <v>35</v>
      </c>
      <c r="C26" s="23">
        <v>66</v>
      </c>
    </row>
    <row r="27" spans="2:4" x14ac:dyDescent="0.2">
      <c r="B27" s="24" t="s">
        <v>37</v>
      </c>
      <c r="C27" s="25">
        <v>90</v>
      </c>
    </row>
    <row r="28" spans="2:4" ht="12" thickBot="1" x14ac:dyDescent="0.25">
      <c r="B28" s="26" t="s">
        <v>42</v>
      </c>
      <c r="C28" s="27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5966-2AE7-4E2A-8191-2161AD17ABCA}">
  <sheetPr>
    <tabColor theme="4" tint="0.59999389629810485"/>
  </sheetPr>
  <dimension ref="B3:J33"/>
  <sheetViews>
    <sheetView showGridLines="0" zoomScaleNormal="100" workbookViewId="0">
      <selection activeCell="F15" sqref="F15"/>
    </sheetView>
  </sheetViews>
  <sheetFormatPr defaultRowHeight="11.4" x14ac:dyDescent="0.2"/>
  <cols>
    <col min="1" max="1" width="2" style="13" customWidth="1"/>
    <col min="2" max="2" width="28.21875" style="13" customWidth="1"/>
    <col min="3" max="3" width="11.44140625" style="13" customWidth="1"/>
    <col min="4" max="4" width="12" style="13" bestFit="1" customWidth="1"/>
    <col min="5" max="5" width="11" style="29" customWidth="1"/>
    <col min="6" max="7" width="8.88671875" style="13"/>
    <col min="8" max="8" width="34.33203125" style="13" bestFit="1" customWidth="1"/>
    <col min="9" max="16384" width="8.88671875" style="13"/>
  </cols>
  <sheetData>
    <row r="3" spans="2:10" ht="15.6" x14ac:dyDescent="0.3">
      <c r="B3" s="1" t="s">
        <v>8</v>
      </c>
    </row>
    <row r="4" spans="2:10" ht="15.6" x14ac:dyDescent="0.3">
      <c r="B4" s="1" t="s">
        <v>53</v>
      </c>
    </row>
    <row r="5" spans="2:10" ht="12" x14ac:dyDescent="0.25">
      <c r="B5" s="12"/>
      <c r="C5" s="4" t="s">
        <v>97</v>
      </c>
      <c r="D5" s="4" t="s">
        <v>98</v>
      </c>
    </row>
    <row r="6" spans="2:10" ht="12.6" thickBot="1" x14ac:dyDescent="0.3">
      <c r="B6" s="5" t="s">
        <v>99</v>
      </c>
      <c r="C6" s="6" t="s">
        <v>1</v>
      </c>
      <c r="D6" s="6" t="s">
        <v>100</v>
      </c>
      <c r="E6" s="7" t="s">
        <v>102</v>
      </c>
    </row>
    <row r="7" spans="2:10" x14ac:dyDescent="0.2">
      <c r="B7" s="15"/>
      <c r="C7" s="15"/>
      <c r="D7" s="15"/>
      <c r="E7" s="30"/>
      <c r="I7" s="69"/>
    </row>
    <row r="8" spans="2:10" ht="12" thickBot="1" x14ac:dyDescent="0.25">
      <c r="B8" s="15" t="s">
        <v>9</v>
      </c>
      <c r="C8" s="15"/>
      <c r="D8" s="15"/>
      <c r="E8" s="30"/>
      <c r="H8" s="64" t="s">
        <v>116</v>
      </c>
      <c r="I8" s="68">
        <f>D10</f>
        <v>1336</v>
      </c>
    </row>
    <row r="9" spans="2:10" x14ac:dyDescent="0.2">
      <c r="B9" s="31" t="s">
        <v>11</v>
      </c>
      <c r="C9" s="76"/>
      <c r="D9" s="15"/>
      <c r="E9" s="32"/>
      <c r="H9" s="13" t="s">
        <v>117</v>
      </c>
      <c r="I9" s="69">
        <f>'Income Statement'!C27</f>
        <v>90</v>
      </c>
    </row>
    <row r="10" spans="2:10" x14ac:dyDescent="0.2">
      <c r="B10" s="15" t="s">
        <v>10</v>
      </c>
      <c r="C10" s="77">
        <v>1296</v>
      </c>
      <c r="D10" s="33">
        <v>1336</v>
      </c>
      <c r="E10" s="32">
        <f>D10+'Income Statement'!C27-'Income Statement'!C28+'Income Statement'!C12-'Balance Sheet'!C10</f>
        <v>0</v>
      </c>
      <c r="H10" s="13" t="s">
        <v>118</v>
      </c>
      <c r="I10" s="69">
        <f>-'Income Statement'!C28</f>
        <v>-12</v>
      </c>
    </row>
    <row r="11" spans="2:10" x14ac:dyDescent="0.2">
      <c r="B11" s="31" t="s">
        <v>12</v>
      </c>
      <c r="C11" s="76"/>
      <c r="D11" s="15"/>
      <c r="E11" s="30"/>
      <c r="F11" s="17"/>
      <c r="H11" s="13" t="s">
        <v>119</v>
      </c>
      <c r="I11" s="69">
        <f>'Income Statement'!C12</f>
        <v>-118</v>
      </c>
    </row>
    <row r="12" spans="2:10" ht="12" thickBot="1" x14ac:dyDescent="0.25">
      <c r="B12" s="34" t="s">
        <v>13</v>
      </c>
      <c r="C12" s="78">
        <v>24</v>
      </c>
      <c r="D12" s="35">
        <v>15</v>
      </c>
      <c r="E12" s="36">
        <f>C12-D12</f>
        <v>9</v>
      </c>
      <c r="H12" s="64" t="s">
        <v>120</v>
      </c>
      <c r="I12" s="68">
        <f>I8+I9+I10+I11</f>
        <v>1296</v>
      </c>
    </row>
    <row r="13" spans="2:10" x14ac:dyDescent="0.2">
      <c r="B13" s="34" t="s">
        <v>14</v>
      </c>
      <c r="C13" s="78">
        <v>76</v>
      </c>
      <c r="D13" s="35">
        <v>58</v>
      </c>
      <c r="E13" s="36">
        <f>C13-D13</f>
        <v>18</v>
      </c>
      <c r="I13" s="70">
        <f>C10-I12</f>
        <v>0</v>
      </c>
      <c r="J13" s="44" t="s">
        <v>51</v>
      </c>
    </row>
    <row r="14" spans="2:10" x14ac:dyDescent="0.2">
      <c r="B14" s="15" t="s">
        <v>15</v>
      </c>
      <c r="C14" s="79">
        <v>130</v>
      </c>
      <c r="D14" s="16">
        <v>56</v>
      </c>
      <c r="E14" s="36">
        <f>C14-D14</f>
        <v>74</v>
      </c>
      <c r="I14" s="69"/>
    </row>
    <row r="15" spans="2:10" ht="12.6" thickBot="1" x14ac:dyDescent="0.3">
      <c r="B15" s="18" t="s">
        <v>16</v>
      </c>
      <c r="C15" s="80">
        <f>SUM(C12:C14)+C10</f>
        <v>1526</v>
      </c>
      <c r="D15" s="37">
        <f>SUM(D12:D14)+D10</f>
        <v>1465</v>
      </c>
      <c r="E15" s="32"/>
      <c r="I15" s="69"/>
    </row>
    <row r="16" spans="2:10" x14ac:dyDescent="0.2">
      <c r="B16" s="15"/>
      <c r="C16" s="76"/>
      <c r="D16" s="15"/>
      <c r="E16" s="30"/>
    </row>
    <row r="17" spans="2:10" x14ac:dyDescent="0.2">
      <c r="B17" s="15" t="s">
        <v>20</v>
      </c>
      <c r="C17" s="76"/>
      <c r="D17" s="15"/>
      <c r="E17" s="38"/>
    </row>
    <row r="18" spans="2:10" x14ac:dyDescent="0.2">
      <c r="B18" s="31" t="s">
        <v>18</v>
      </c>
      <c r="C18" s="76"/>
      <c r="D18" s="15"/>
      <c r="E18" s="30"/>
    </row>
    <row r="19" spans="2:10" x14ac:dyDescent="0.2">
      <c r="B19" s="15" t="s">
        <v>103</v>
      </c>
      <c r="C19" s="76">
        <v>396</v>
      </c>
      <c r="D19" s="15">
        <v>364</v>
      </c>
      <c r="E19" s="30">
        <f>C19-D19</f>
        <v>32</v>
      </c>
    </row>
    <row r="20" spans="2:10" ht="12" thickBot="1" x14ac:dyDescent="0.25">
      <c r="B20" s="15" t="s">
        <v>19</v>
      </c>
      <c r="C20" s="76">
        <v>816</v>
      </c>
      <c r="D20" s="15">
        <v>514</v>
      </c>
      <c r="E20" s="30"/>
      <c r="H20" s="64" t="s">
        <v>111</v>
      </c>
      <c r="I20" s="68">
        <f>D20</f>
        <v>514</v>
      </c>
    </row>
    <row r="21" spans="2:10" ht="12.6" thickBot="1" x14ac:dyDescent="0.3">
      <c r="B21" s="39" t="s">
        <v>104</v>
      </c>
      <c r="C21" s="81">
        <f>SUM(C19:C20)</f>
        <v>1212</v>
      </c>
      <c r="D21" s="19">
        <f>SUM(D19:D20)</f>
        <v>878</v>
      </c>
      <c r="E21" s="17">
        <f>SUM(C21:D21)/2</f>
        <v>1045</v>
      </c>
      <c r="H21" s="13" t="s">
        <v>108</v>
      </c>
      <c r="I21" s="69">
        <f>'Income Statement'!C22</f>
        <v>368</v>
      </c>
    </row>
    <row r="22" spans="2:10" x14ac:dyDescent="0.2">
      <c r="B22" s="15"/>
      <c r="C22" s="76"/>
      <c r="D22" s="15"/>
      <c r="E22" s="30"/>
      <c r="H22" s="13" t="s">
        <v>109</v>
      </c>
      <c r="I22" s="69">
        <f>'Income Statement'!C26</f>
        <v>66</v>
      </c>
    </row>
    <row r="23" spans="2:10" ht="12" thickBot="1" x14ac:dyDescent="0.25">
      <c r="B23" s="31" t="s">
        <v>21</v>
      </c>
      <c r="C23" s="76"/>
      <c r="D23" s="15"/>
      <c r="E23" s="40"/>
      <c r="H23" s="64" t="s">
        <v>110</v>
      </c>
      <c r="I23" s="68">
        <f>I20+I21-I22</f>
        <v>816</v>
      </c>
    </row>
    <row r="24" spans="2:10" x14ac:dyDescent="0.2">
      <c r="B24" s="15" t="s">
        <v>22</v>
      </c>
      <c r="C24" s="76">
        <v>200</v>
      </c>
      <c r="D24" s="15">
        <v>495</v>
      </c>
      <c r="E24" s="30">
        <f>C24-D24</f>
        <v>-295</v>
      </c>
      <c r="I24" s="70">
        <f>I23-C20</f>
        <v>0</v>
      </c>
      <c r="J24" s="44" t="s">
        <v>51</v>
      </c>
    </row>
    <row r="25" spans="2:10" x14ac:dyDescent="0.2">
      <c r="B25" s="31" t="s">
        <v>23</v>
      </c>
      <c r="C25" s="76"/>
      <c r="D25" s="15"/>
      <c r="E25" s="30"/>
      <c r="I25" s="69"/>
    </row>
    <row r="26" spans="2:10" x14ac:dyDescent="0.2">
      <c r="B26" s="34" t="s">
        <v>24</v>
      </c>
      <c r="C26" s="82">
        <v>12</v>
      </c>
      <c r="D26" s="34">
        <v>6</v>
      </c>
      <c r="E26" s="36">
        <f>C26-D26</f>
        <v>6</v>
      </c>
      <c r="I26" s="69"/>
    </row>
    <row r="27" spans="2:10" x14ac:dyDescent="0.2">
      <c r="B27" s="15" t="s">
        <v>25</v>
      </c>
      <c r="C27" s="76">
        <v>102</v>
      </c>
      <c r="D27" s="15">
        <v>86</v>
      </c>
      <c r="E27" s="30">
        <f>C27-D27</f>
        <v>16</v>
      </c>
      <c r="I27" s="69"/>
    </row>
    <row r="28" spans="2:10" ht="12.6" thickBot="1" x14ac:dyDescent="0.3">
      <c r="B28" s="39" t="s">
        <v>105</v>
      </c>
      <c r="C28" s="81">
        <f>SUM(C24:C27)</f>
        <v>314</v>
      </c>
      <c r="D28" s="19">
        <f>SUM(D24:D27)</f>
        <v>587</v>
      </c>
      <c r="E28" s="30"/>
    </row>
    <row r="29" spans="2:10" ht="12" x14ac:dyDescent="0.25">
      <c r="B29" s="41"/>
      <c r="C29" s="83"/>
      <c r="D29" s="42"/>
      <c r="E29" s="30"/>
    </row>
    <row r="30" spans="2:10" ht="12.6" thickBot="1" x14ac:dyDescent="0.3">
      <c r="B30" s="18" t="s">
        <v>26</v>
      </c>
      <c r="C30" s="80">
        <f>C21+C28</f>
        <v>1526</v>
      </c>
      <c r="D30" s="37">
        <f>D21+D28</f>
        <v>1465</v>
      </c>
      <c r="E30" s="30"/>
    </row>
    <row r="31" spans="2:10" x14ac:dyDescent="0.2">
      <c r="B31" s="15"/>
      <c r="C31" s="15"/>
      <c r="D31" s="15"/>
      <c r="E31" s="30"/>
    </row>
    <row r="32" spans="2:10" x14ac:dyDescent="0.2">
      <c r="E32" s="43"/>
    </row>
    <row r="33" spans="2:5" x14ac:dyDescent="0.2">
      <c r="B33" s="13" t="s">
        <v>51</v>
      </c>
      <c r="C33" s="17">
        <f>C15-C30</f>
        <v>0</v>
      </c>
      <c r="D33" s="17">
        <f>D15-D30</f>
        <v>0</v>
      </c>
      <c r="E33" s="44" t="s">
        <v>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7673-D50E-479B-89B0-DE8C2639450C}">
  <dimension ref="B3:E46"/>
  <sheetViews>
    <sheetView showGridLines="0" topLeftCell="A7" workbookViewId="0">
      <selection activeCell="E17" sqref="E17:E19"/>
    </sheetView>
  </sheetViews>
  <sheetFormatPr defaultRowHeight="11.4" x14ac:dyDescent="0.2"/>
  <cols>
    <col min="1" max="1" width="2" style="13" customWidth="1"/>
    <col min="2" max="2" width="47.44140625" style="13" bestFit="1" customWidth="1"/>
    <col min="3" max="3" width="8.88671875" style="13"/>
    <col min="4" max="4" width="1.77734375" style="13" customWidth="1"/>
    <col min="5" max="5" width="13.21875" style="13" customWidth="1"/>
    <col min="6" max="6" width="11.44140625" style="13" customWidth="1"/>
    <col min="7" max="16384" width="8.88671875" style="13"/>
  </cols>
  <sheetData>
    <row r="3" spans="2:5" ht="15.6" x14ac:dyDescent="0.3">
      <c r="B3" s="1" t="s">
        <v>27</v>
      </c>
      <c r="C3" s="45"/>
      <c r="D3" s="45"/>
      <c r="E3" s="45"/>
    </row>
    <row r="4" spans="2:5" ht="15.6" x14ac:dyDescent="0.3">
      <c r="B4" s="8" t="s">
        <v>53</v>
      </c>
      <c r="C4" s="45"/>
      <c r="D4" s="45"/>
      <c r="E4" s="45"/>
    </row>
    <row r="5" spans="2:5" ht="15.6" x14ac:dyDescent="0.3">
      <c r="B5" s="11" t="s">
        <v>56</v>
      </c>
      <c r="C5" s="45"/>
      <c r="D5" s="45"/>
      <c r="E5" s="45"/>
    </row>
    <row r="6" spans="2:5" x14ac:dyDescent="0.2">
      <c r="B6" s="15"/>
      <c r="C6" s="15"/>
      <c r="D6" s="15"/>
    </row>
    <row r="7" spans="2:5" ht="12.6" thickBot="1" x14ac:dyDescent="0.3">
      <c r="B7" s="5" t="s">
        <v>99</v>
      </c>
      <c r="C7" s="6" t="s">
        <v>1</v>
      </c>
      <c r="D7" s="10"/>
    </row>
    <row r="8" spans="2:5" ht="12" x14ac:dyDescent="0.25">
      <c r="B8" s="9"/>
      <c r="C8" s="10"/>
      <c r="D8" s="10"/>
    </row>
    <row r="9" spans="2:5" ht="12" x14ac:dyDescent="0.25">
      <c r="B9" s="46" t="s">
        <v>46</v>
      </c>
      <c r="C9" s="15"/>
      <c r="D9" s="15"/>
    </row>
    <row r="10" spans="2:5" x14ac:dyDescent="0.2">
      <c r="B10" s="15" t="s">
        <v>4</v>
      </c>
      <c r="C10" s="33">
        <f>'Income Statement'!C22</f>
        <v>368</v>
      </c>
      <c r="D10" s="33"/>
    </row>
    <row r="11" spans="2:5" x14ac:dyDescent="0.2">
      <c r="B11" s="15" t="s">
        <v>29</v>
      </c>
      <c r="C11" s="33">
        <f>-'Income Statement'!C20</f>
        <v>124</v>
      </c>
      <c r="D11" s="33"/>
      <c r="E11" s="88" t="s">
        <v>123</v>
      </c>
    </row>
    <row r="12" spans="2:5" x14ac:dyDescent="0.2">
      <c r="B12" s="15" t="s">
        <v>30</v>
      </c>
      <c r="C12" s="33">
        <f>-'Income Statement'!C16</f>
        <v>28</v>
      </c>
      <c r="D12" s="33"/>
      <c r="E12" s="89"/>
    </row>
    <row r="13" spans="2:5" x14ac:dyDescent="0.2">
      <c r="B13" s="15"/>
      <c r="C13" s="15"/>
      <c r="D13" s="15"/>
    </row>
    <row r="14" spans="2:5" x14ac:dyDescent="0.2">
      <c r="B14" s="30" t="s">
        <v>31</v>
      </c>
      <c r="C14" s="32">
        <f>SUM(C10:C12)</f>
        <v>520</v>
      </c>
      <c r="D14" s="32"/>
    </row>
    <row r="15" spans="2:5" x14ac:dyDescent="0.2">
      <c r="B15" s="15"/>
      <c r="C15" s="15"/>
      <c r="D15" s="15"/>
    </row>
    <row r="16" spans="2:5" x14ac:dyDescent="0.2">
      <c r="B16" s="15" t="s">
        <v>83</v>
      </c>
      <c r="C16" s="33">
        <f>-'Income Statement'!C12</f>
        <v>118</v>
      </c>
      <c r="D16" s="33"/>
      <c r="E16" s="84" t="s">
        <v>123</v>
      </c>
    </row>
    <row r="17" spans="2:5" x14ac:dyDescent="0.2">
      <c r="B17" s="15" t="s">
        <v>32</v>
      </c>
      <c r="C17" s="33">
        <f>-'Balance Sheet'!E12</f>
        <v>-9</v>
      </c>
      <c r="D17" s="33"/>
      <c r="E17" s="85" t="s">
        <v>55</v>
      </c>
    </row>
    <row r="18" spans="2:5" x14ac:dyDescent="0.2">
      <c r="B18" s="15" t="s">
        <v>34</v>
      </c>
      <c r="C18" s="33">
        <f>-'Balance Sheet'!E13</f>
        <v>-18</v>
      </c>
      <c r="D18" s="33"/>
      <c r="E18" s="86"/>
    </row>
    <row r="19" spans="2:5" x14ac:dyDescent="0.2">
      <c r="B19" s="66" t="s">
        <v>33</v>
      </c>
      <c r="C19" s="66">
        <f>'Balance Sheet'!E26</f>
        <v>6</v>
      </c>
      <c r="D19" s="15"/>
      <c r="E19" s="87"/>
    </row>
    <row r="20" spans="2:5" ht="12" x14ac:dyDescent="0.25">
      <c r="B20" s="46" t="s">
        <v>82</v>
      </c>
      <c r="C20" s="65">
        <f>SUM(C14:C19)</f>
        <v>617</v>
      </c>
      <c r="D20" s="32"/>
    </row>
    <row r="21" spans="2:5" x14ac:dyDescent="0.2">
      <c r="B21" s="15"/>
      <c r="C21" s="15"/>
      <c r="D21" s="15"/>
    </row>
    <row r="22" spans="2:5" x14ac:dyDescent="0.2">
      <c r="B22" s="15" t="s">
        <v>38</v>
      </c>
      <c r="C22" s="16">
        <f>-'Income Statement'!C26</f>
        <v>-66</v>
      </c>
      <c r="D22" s="16"/>
      <c r="E22" s="94"/>
    </row>
    <row r="23" spans="2:5" x14ac:dyDescent="0.2">
      <c r="B23" s="15" t="s">
        <v>36</v>
      </c>
      <c r="C23" s="16">
        <f>'Income Statement'!C16</f>
        <v>-28</v>
      </c>
      <c r="D23" s="16"/>
      <c r="E23" s="94"/>
    </row>
    <row r="24" spans="2:5" x14ac:dyDescent="0.2">
      <c r="B24" s="15" t="s">
        <v>39</v>
      </c>
      <c r="C24" s="16">
        <f>'Balance Sheet'!C27-'Balance Sheet'!D27+'Income Statement'!C20</f>
        <v>-108</v>
      </c>
      <c r="D24" s="16"/>
      <c r="E24" s="47" t="s">
        <v>40</v>
      </c>
    </row>
    <row r="25" spans="2:5" x14ac:dyDescent="0.2">
      <c r="B25" s="15"/>
      <c r="C25" s="15"/>
      <c r="D25" s="15"/>
    </row>
    <row r="26" spans="2:5" ht="12.6" thickBot="1" x14ac:dyDescent="0.3">
      <c r="B26" s="18" t="s">
        <v>107</v>
      </c>
      <c r="C26" s="37">
        <f>SUM(C20:C24)</f>
        <v>415</v>
      </c>
      <c r="D26" s="65"/>
    </row>
    <row r="27" spans="2:5" x14ac:dyDescent="0.2">
      <c r="B27" s="15"/>
      <c r="C27" s="15"/>
      <c r="D27" s="15"/>
    </row>
    <row r="28" spans="2:5" ht="12" x14ac:dyDescent="0.25">
      <c r="B28" s="46" t="s">
        <v>61</v>
      </c>
      <c r="C28" s="16"/>
      <c r="D28" s="16"/>
    </row>
    <row r="29" spans="2:5" x14ac:dyDescent="0.2">
      <c r="B29" s="15" t="s">
        <v>41</v>
      </c>
      <c r="C29" s="16">
        <f>-'Income Statement'!C27</f>
        <v>-90</v>
      </c>
      <c r="D29" s="16"/>
    </row>
    <row r="30" spans="2:5" x14ac:dyDescent="0.2">
      <c r="B30" s="15" t="s">
        <v>43</v>
      </c>
      <c r="C30" s="16">
        <f>'Income Statement'!C28</f>
        <v>12</v>
      </c>
      <c r="D30" s="16"/>
    </row>
    <row r="31" spans="2:5" x14ac:dyDescent="0.2">
      <c r="B31" s="15"/>
      <c r="C31" s="16"/>
      <c r="D31" s="16"/>
    </row>
    <row r="32" spans="2:5" ht="12.6" thickBot="1" x14ac:dyDescent="0.3">
      <c r="B32" s="18" t="s">
        <v>62</v>
      </c>
      <c r="C32" s="19">
        <f>SUM(C29:C30)</f>
        <v>-78</v>
      </c>
      <c r="D32" s="42"/>
    </row>
    <row r="33" spans="2:5" x14ac:dyDescent="0.2">
      <c r="B33" s="15"/>
      <c r="C33" s="16"/>
      <c r="D33" s="16"/>
    </row>
    <row r="34" spans="2:5" ht="12" x14ac:dyDescent="0.25">
      <c r="B34" s="46" t="s">
        <v>63</v>
      </c>
      <c r="C34" s="16"/>
      <c r="D34" s="16"/>
    </row>
    <row r="35" spans="2:5" x14ac:dyDescent="0.2">
      <c r="B35" s="15" t="s">
        <v>44</v>
      </c>
      <c r="C35" s="16">
        <f>'Balance Sheet'!E19</f>
        <v>32</v>
      </c>
      <c r="D35" s="16"/>
    </row>
    <row r="36" spans="2:5" x14ac:dyDescent="0.2">
      <c r="B36" s="15" t="s">
        <v>45</v>
      </c>
      <c r="C36" s="16">
        <f>'Balance Sheet'!E24</f>
        <v>-295</v>
      </c>
      <c r="D36" s="16"/>
    </row>
    <row r="37" spans="2:5" x14ac:dyDescent="0.2">
      <c r="B37" s="15"/>
      <c r="C37" s="15"/>
      <c r="D37" s="15"/>
    </row>
    <row r="38" spans="2:5" ht="12.6" thickBot="1" x14ac:dyDescent="0.3">
      <c r="B38" s="18" t="s">
        <v>64</v>
      </c>
      <c r="C38" s="19">
        <f>SUM(C35:C36)</f>
        <v>-263</v>
      </c>
      <c r="D38" s="42"/>
    </row>
    <row r="39" spans="2:5" x14ac:dyDescent="0.2">
      <c r="B39" s="15"/>
      <c r="C39" s="15"/>
      <c r="D39" s="15"/>
    </row>
    <row r="40" spans="2:5" ht="12.6" thickBot="1" x14ac:dyDescent="0.3">
      <c r="B40" s="48" t="s">
        <v>47</v>
      </c>
      <c r="C40" s="49">
        <f>C26+C32+C38</f>
        <v>74</v>
      </c>
      <c r="D40" s="65"/>
    </row>
    <row r="41" spans="2:5" ht="12" thickTop="1" x14ac:dyDescent="0.2">
      <c r="B41" s="15"/>
      <c r="C41" s="15"/>
      <c r="D41" s="15"/>
    </row>
    <row r="42" spans="2:5" x14ac:dyDescent="0.2">
      <c r="B42" s="15" t="s">
        <v>48</v>
      </c>
      <c r="C42" s="33">
        <f>'Balance Sheet'!D14</f>
        <v>56</v>
      </c>
      <c r="D42" s="33"/>
    </row>
    <row r="43" spans="2:5" x14ac:dyDescent="0.2">
      <c r="B43" s="15" t="s">
        <v>49</v>
      </c>
      <c r="C43" s="33">
        <f>'Balance Sheet'!C14</f>
        <v>130</v>
      </c>
      <c r="D43" s="33"/>
    </row>
    <row r="44" spans="2:5" ht="12.6" thickBot="1" x14ac:dyDescent="0.3">
      <c r="B44" s="48" t="s">
        <v>50</v>
      </c>
      <c r="C44" s="49">
        <f>C43-C42</f>
        <v>74</v>
      </c>
      <c r="D44" s="65"/>
    </row>
    <row r="45" spans="2:5" ht="12" thickTop="1" x14ac:dyDescent="0.2">
      <c r="B45" s="15"/>
      <c r="C45" s="15"/>
      <c r="D45" s="15"/>
    </row>
    <row r="46" spans="2:5" x14ac:dyDescent="0.2">
      <c r="B46" s="50" t="s">
        <v>51</v>
      </c>
      <c r="C46" s="38">
        <f>C40-C44</f>
        <v>0</v>
      </c>
      <c r="D46" s="38"/>
      <c r="E46" s="44" t="s">
        <v>52</v>
      </c>
    </row>
  </sheetData>
  <mergeCells count="2">
    <mergeCell ref="E17:E19"/>
    <mergeCell ref="E11:E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2D78-D900-4CB9-B49F-BBB44718B1A6}">
  <dimension ref="B3:G39"/>
  <sheetViews>
    <sheetView showGridLines="0" zoomScaleNormal="100" workbookViewId="0">
      <selection activeCell="F22" sqref="F22"/>
    </sheetView>
  </sheetViews>
  <sheetFormatPr defaultRowHeight="11.4" x14ac:dyDescent="0.2"/>
  <cols>
    <col min="1" max="1" width="2" style="13" customWidth="1"/>
    <col min="2" max="2" width="41.21875" style="13" customWidth="1"/>
    <col min="3" max="16384" width="8.88671875" style="13"/>
  </cols>
  <sheetData>
    <row r="3" spans="2:3" ht="15.6" x14ac:dyDescent="0.3">
      <c r="B3" s="1" t="s">
        <v>27</v>
      </c>
    </row>
    <row r="4" spans="2:3" ht="15.6" x14ac:dyDescent="0.3">
      <c r="B4" s="8" t="s">
        <v>53</v>
      </c>
    </row>
    <row r="5" spans="2:3" ht="15.6" x14ac:dyDescent="0.3">
      <c r="B5" s="11" t="s">
        <v>57</v>
      </c>
    </row>
    <row r="7" spans="2:3" ht="12.6" thickBot="1" x14ac:dyDescent="0.3">
      <c r="B7" s="5" t="s">
        <v>99</v>
      </c>
      <c r="C7" s="6" t="s">
        <v>1</v>
      </c>
    </row>
    <row r="9" spans="2:3" ht="12" x14ac:dyDescent="0.25">
      <c r="B9" s="46" t="s">
        <v>46</v>
      </c>
      <c r="C9" s="15"/>
    </row>
    <row r="10" spans="2:3" x14ac:dyDescent="0.2">
      <c r="B10" s="15" t="s">
        <v>58</v>
      </c>
      <c r="C10" s="33">
        <f>'Income Statement'!C8-('Balance Sheet'!C13-'Balance Sheet'!D13)</f>
        <v>802</v>
      </c>
    </row>
    <row r="11" spans="2:3" x14ac:dyDescent="0.2">
      <c r="B11" s="15" t="s">
        <v>59</v>
      </c>
      <c r="C11" s="33">
        <f>'Income Statement'!C10+('Balance Sheet'!D12-'Balance Sheet'!C12)+('Balance Sheet'!C26-'Balance Sheet'!D26)</f>
        <v>-73</v>
      </c>
    </row>
    <row r="12" spans="2:3" x14ac:dyDescent="0.2">
      <c r="B12" s="66" t="s">
        <v>60</v>
      </c>
      <c r="C12" s="67">
        <f>'Income Statement'!C11</f>
        <v>-112</v>
      </c>
    </row>
    <row r="13" spans="2:3" ht="12" x14ac:dyDescent="0.25">
      <c r="B13" s="46" t="s">
        <v>82</v>
      </c>
      <c r="C13" s="38">
        <f>SUM(C10:C12)</f>
        <v>617</v>
      </c>
    </row>
    <row r="14" spans="2:3" x14ac:dyDescent="0.2">
      <c r="B14" s="15"/>
      <c r="C14" s="33"/>
    </row>
    <row r="15" spans="2:3" x14ac:dyDescent="0.2">
      <c r="B15" s="15" t="s">
        <v>38</v>
      </c>
      <c r="C15" s="33">
        <f>'CFS - Indirect Method'!C22</f>
        <v>-66</v>
      </c>
    </row>
    <row r="16" spans="2:3" x14ac:dyDescent="0.2">
      <c r="B16" s="15" t="s">
        <v>36</v>
      </c>
      <c r="C16" s="33">
        <f>'CFS - Indirect Method'!C23</f>
        <v>-28</v>
      </c>
    </row>
    <row r="17" spans="2:7" x14ac:dyDescent="0.2">
      <c r="B17" s="15" t="s">
        <v>39</v>
      </c>
      <c r="C17" s="33">
        <f>'CFS - Indirect Method'!C24</f>
        <v>-108</v>
      </c>
    </row>
    <row r="18" spans="2:7" x14ac:dyDescent="0.2">
      <c r="B18" s="15"/>
      <c r="C18" s="33"/>
    </row>
    <row r="19" spans="2:7" ht="12.6" thickBot="1" x14ac:dyDescent="0.3">
      <c r="B19" s="18" t="s">
        <v>107</v>
      </c>
      <c r="C19" s="37">
        <f>SUM(C13:C17)</f>
        <v>415</v>
      </c>
    </row>
    <row r="20" spans="2:7" x14ac:dyDescent="0.2">
      <c r="B20" s="15"/>
      <c r="C20" s="33"/>
      <c r="G20" s="13" t="s">
        <v>122</v>
      </c>
    </row>
    <row r="21" spans="2:7" ht="12" x14ac:dyDescent="0.25">
      <c r="B21" s="46" t="s">
        <v>61</v>
      </c>
      <c r="C21" s="16"/>
    </row>
    <row r="22" spans="2:7" x14ac:dyDescent="0.2">
      <c r="B22" s="15" t="s">
        <v>41</v>
      </c>
      <c r="C22" s="16">
        <f>'CFS - Indirect Method'!C29</f>
        <v>-90</v>
      </c>
    </row>
    <row r="23" spans="2:7" x14ac:dyDescent="0.2">
      <c r="B23" s="15" t="s">
        <v>43</v>
      </c>
      <c r="C23" s="16">
        <f>'CFS - Indirect Method'!C30</f>
        <v>12</v>
      </c>
    </row>
    <row r="24" spans="2:7" x14ac:dyDescent="0.2">
      <c r="B24" s="15"/>
      <c r="C24" s="16"/>
    </row>
    <row r="25" spans="2:7" ht="12.6" thickBot="1" x14ac:dyDescent="0.3">
      <c r="B25" s="18" t="s">
        <v>62</v>
      </c>
      <c r="C25" s="19">
        <f>SUM(C22:C23)</f>
        <v>-78</v>
      </c>
    </row>
    <row r="26" spans="2:7" x14ac:dyDescent="0.2">
      <c r="B26" s="15"/>
      <c r="C26" s="16"/>
    </row>
    <row r="27" spans="2:7" ht="12" x14ac:dyDescent="0.25">
      <c r="B27" s="46" t="s">
        <v>63</v>
      </c>
      <c r="C27" s="16"/>
    </row>
    <row r="28" spans="2:7" x14ac:dyDescent="0.2">
      <c r="B28" s="15" t="s">
        <v>44</v>
      </c>
      <c r="C28" s="16">
        <f>'CFS - Indirect Method'!C35</f>
        <v>32</v>
      </c>
    </row>
    <row r="29" spans="2:7" x14ac:dyDescent="0.2">
      <c r="B29" s="15" t="s">
        <v>45</v>
      </c>
      <c r="C29" s="16">
        <f>'CFS - Indirect Method'!C36</f>
        <v>-295</v>
      </c>
    </row>
    <row r="30" spans="2:7" x14ac:dyDescent="0.2">
      <c r="B30" s="15"/>
      <c r="C30" s="15"/>
    </row>
    <row r="31" spans="2:7" ht="12.6" thickBot="1" x14ac:dyDescent="0.3">
      <c r="B31" s="18" t="s">
        <v>64</v>
      </c>
      <c r="C31" s="19">
        <f>SUM(C28:C29)</f>
        <v>-263</v>
      </c>
    </row>
    <row r="32" spans="2:7" x14ac:dyDescent="0.2">
      <c r="B32" s="15"/>
      <c r="C32" s="15"/>
    </row>
    <row r="33" spans="2:4" ht="12.6" thickBot="1" x14ac:dyDescent="0.3">
      <c r="B33" s="48" t="s">
        <v>47</v>
      </c>
      <c r="C33" s="49">
        <f>C19+C25+C31</f>
        <v>74</v>
      </c>
    </row>
    <row r="34" spans="2:4" ht="12" thickTop="1" x14ac:dyDescent="0.2">
      <c r="B34" s="15"/>
      <c r="C34" s="15"/>
    </row>
    <row r="35" spans="2:4" x14ac:dyDescent="0.2">
      <c r="B35" s="15" t="s">
        <v>48</v>
      </c>
      <c r="C35" s="33">
        <f>'Balance Sheet'!D14</f>
        <v>56</v>
      </c>
      <c r="D35" s="33"/>
    </row>
    <row r="36" spans="2:4" x14ac:dyDescent="0.2">
      <c r="B36" s="15" t="s">
        <v>49</v>
      </c>
      <c r="C36" s="33">
        <f>'Balance Sheet'!C14</f>
        <v>130</v>
      </c>
      <c r="D36" s="33"/>
    </row>
    <row r="37" spans="2:4" ht="12.6" thickBot="1" x14ac:dyDescent="0.3">
      <c r="B37" s="48" t="s">
        <v>50</v>
      </c>
      <c r="C37" s="49">
        <f>C36-C35</f>
        <v>74</v>
      </c>
      <c r="D37" s="65"/>
    </row>
    <row r="38" spans="2:4" ht="12" thickTop="1" x14ac:dyDescent="0.2">
      <c r="B38" s="15"/>
      <c r="C38" s="15"/>
      <c r="D38" s="15"/>
    </row>
    <row r="39" spans="2:4" x14ac:dyDescent="0.2">
      <c r="B39" s="50" t="s">
        <v>51</v>
      </c>
      <c r="C39" s="38">
        <f>C33-C37</f>
        <v>0</v>
      </c>
      <c r="D39" s="44" t="s">
        <v>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8957-0221-4614-AB12-91B8B0465915}">
  <dimension ref="B3:F29"/>
  <sheetViews>
    <sheetView showGridLines="0" workbookViewId="0">
      <selection activeCell="F13" sqref="F13"/>
    </sheetView>
  </sheetViews>
  <sheetFormatPr defaultRowHeight="11.4" x14ac:dyDescent="0.2"/>
  <cols>
    <col min="1" max="1" width="2" style="13" customWidth="1"/>
    <col min="2" max="2" width="13.21875" style="13" bestFit="1" customWidth="1"/>
    <col min="3" max="3" width="29.33203125" style="13" bestFit="1" customWidth="1"/>
    <col min="4" max="5" width="8.88671875" style="13"/>
    <col min="6" max="6" width="23.21875" style="13" bestFit="1" customWidth="1"/>
    <col min="7" max="16384" width="8.88671875" style="13"/>
  </cols>
  <sheetData>
    <row r="3" spans="2:6" ht="12" x14ac:dyDescent="0.25">
      <c r="B3" s="90" t="s">
        <v>96</v>
      </c>
      <c r="C3" s="90"/>
      <c r="D3" s="90"/>
    </row>
    <row r="4" spans="2:6" x14ac:dyDescent="0.2">
      <c r="B4" s="51" t="s">
        <v>106</v>
      </c>
      <c r="C4" s="52"/>
      <c r="D4" s="53"/>
    </row>
    <row r="5" spans="2:6" x14ac:dyDescent="0.2">
      <c r="B5" s="29"/>
      <c r="D5" s="14"/>
    </row>
    <row r="6" spans="2:6" ht="12.6" thickBot="1" x14ac:dyDescent="0.3">
      <c r="B6" s="54" t="s">
        <v>67</v>
      </c>
      <c r="C6" s="54" t="s">
        <v>68</v>
      </c>
      <c r="D6" s="55" t="s">
        <v>69</v>
      </c>
      <c r="F6" s="15"/>
    </row>
    <row r="7" spans="2:6" x14ac:dyDescent="0.2">
      <c r="B7" s="13" t="s">
        <v>70</v>
      </c>
      <c r="C7" s="29" t="s">
        <v>65</v>
      </c>
      <c r="D7" s="14">
        <v>-2.13</v>
      </c>
    </row>
    <row r="8" spans="2:6" x14ac:dyDescent="0.2">
      <c r="B8" s="13" t="s">
        <v>72</v>
      </c>
      <c r="C8" s="29" t="s">
        <v>66</v>
      </c>
      <c r="D8" s="14">
        <v>3.12</v>
      </c>
    </row>
    <row r="9" spans="2:6" x14ac:dyDescent="0.2">
      <c r="B9" s="13" t="s">
        <v>73</v>
      </c>
      <c r="C9" s="29" t="s">
        <v>66</v>
      </c>
      <c r="D9" s="14">
        <v>1.05</v>
      </c>
    </row>
    <row r="10" spans="2:6" x14ac:dyDescent="0.2">
      <c r="B10" s="13" t="s">
        <v>74</v>
      </c>
      <c r="C10" s="29" t="s">
        <v>36</v>
      </c>
      <c r="D10" s="14">
        <v>-2.3333333333333335</v>
      </c>
      <c r="F10" s="15"/>
    </row>
    <row r="11" spans="2:6" x14ac:dyDescent="0.2">
      <c r="B11" s="13" t="s">
        <v>74</v>
      </c>
      <c r="C11" s="29" t="s">
        <v>71</v>
      </c>
      <c r="D11" s="14">
        <v>-9.3333333333333339</v>
      </c>
      <c r="F11" s="15"/>
    </row>
    <row r="12" spans="2:6" x14ac:dyDescent="0.2">
      <c r="B12" s="13" t="s">
        <v>78</v>
      </c>
      <c r="C12" s="29" t="s">
        <v>59</v>
      </c>
      <c r="D12" s="14">
        <v>-1.05</v>
      </c>
      <c r="F12" s="15"/>
    </row>
    <row r="13" spans="2:6" x14ac:dyDescent="0.2">
      <c r="B13" s="13" t="s">
        <v>79</v>
      </c>
      <c r="C13" s="29" t="s">
        <v>65</v>
      </c>
      <c r="D13" s="14">
        <v>-2.99</v>
      </c>
      <c r="F13" s="15"/>
    </row>
    <row r="14" spans="2:6" x14ac:dyDescent="0.2">
      <c r="B14" s="13" t="s">
        <v>80</v>
      </c>
      <c r="C14" s="29" t="s">
        <v>66</v>
      </c>
      <c r="D14" s="14">
        <v>4.04</v>
      </c>
    </row>
    <row r="15" spans="2:6" x14ac:dyDescent="0.2">
      <c r="B15" s="29" t="s">
        <v>75</v>
      </c>
      <c r="C15" s="29" t="s">
        <v>75</v>
      </c>
      <c r="D15" s="29" t="s">
        <v>75</v>
      </c>
    </row>
    <row r="16" spans="2:6" x14ac:dyDescent="0.2">
      <c r="B16" s="29" t="s">
        <v>75</v>
      </c>
      <c r="C16" s="29" t="s">
        <v>75</v>
      </c>
      <c r="D16" s="29" t="s">
        <v>75</v>
      </c>
    </row>
    <row r="17" spans="2:4" x14ac:dyDescent="0.2">
      <c r="B17" s="13" t="s">
        <v>112</v>
      </c>
      <c r="C17" s="29" t="s">
        <v>66</v>
      </c>
      <c r="D17" s="14">
        <v>-9.3333333333333339</v>
      </c>
    </row>
    <row r="18" spans="2:4" x14ac:dyDescent="0.2">
      <c r="B18" s="13" t="s">
        <v>77</v>
      </c>
      <c r="C18" s="29" t="s">
        <v>59</v>
      </c>
      <c r="D18" s="14">
        <v>-3.1</v>
      </c>
    </row>
    <row r="19" spans="2:4" x14ac:dyDescent="0.2">
      <c r="B19" s="13" t="s">
        <v>77</v>
      </c>
      <c r="C19" s="29" t="s">
        <v>38</v>
      </c>
      <c r="D19" s="14">
        <v>-66</v>
      </c>
    </row>
    <row r="20" spans="2:4" x14ac:dyDescent="0.2">
      <c r="B20" s="13" t="s">
        <v>77</v>
      </c>
      <c r="C20" s="29" t="s">
        <v>65</v>
      </c>
      <c r="D20" s="14">
        <v>-4.21</v>
      </c>
    </row>
    <row r="21" spans="2:4" x14ac:dyDescent="0.2">
      <c r="B21" s="13" t="s">
        <v>77</v>
      </c>
      <c r="C21" s="29" t="s">
        <v>66</v>
      </c>
      <c r="D21" s="14">
        <v>4.04</v>
      </c>
    </row>
    <row r="22" spans="2:4" x14ac:dyDescent="0.2">
      <c r="B22" s="13" t="s">
        <v>77</v>
      </c>
      <c r="C22" s="29" t="s">
        <v>36</v>
      </c>
      <c r="D22" s="14">
        <v>-2.3333333333333335</v>
      </c>
    </row>
    <row r="23" spans="2:4" x14ac:dyDescent="0.2">
      <c r="B23" s="13" t="s">
        <v>77</v>
      </c>
      <c r="C23" s="29" t="s">
        <v>66</v>
      </c>
      <c r="D23" s="14">
        <v>10.119999999999999</v>
      </c>
    </row>
    <row r="24" spans="2:4" x14ac:dyDescent="0.2">
      <c r="B24" s="13" t="s">
        <v>77</v>
      </c>
      <c r="C24" s="29" t="s">
        <v>76</v>
      </c>
      <c r="D24" s="14">
        <v>-9.3333333333333339</v>
      </c>
    </row>
    <row r="26" spans="2:4" x14ac:dyDescent="0.2">
      <c r="B26" s="71"/>
      <c r="C26" s="71" t="s">
        <v>113</v>
      </c>
      <c r="D26" s="72">
        <v>802</v>
      </c>
    </row>
    <row r="27" spans="2:4" x14ac:dyDescent="0.2">
      <c r="B27" s="50"/>
      <c r="C27" s="50" t="s">
        <v>114</v>
      </c>
      <c r="D27" s="73">
        <v>-73</v>
      </c>
    </row>
    <row r="28" spans="2:4" ht="12" thickBot="1" x14ac:dyDescent="0.25">
      <c r="B28" s="74"/>
      <c r="C28" s="74" t="s">
        <v>115</v>
      </c>
      <c r="D28" s="75">
        <v>-112</v>
      </c>
    </row>
    <row r="29" spans="2:4" ht="12" thickTop="1" x14ac:dyDescent="0.2"/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24CA-A9F0-42D2-90E7-E195B8DDED12}">
  <dimension ref="B3:C33"/>
  <sheetViews>
    <sheetView showGridLines="0" topLeftCell="A3" workbookViewId="0">
      <selection activeCell="K33" sqref="K33"/>
    </sheetView>
  </sheetViews>
  <sheetFormatPr defaultRowHeight="11.4" x14ac:dyDescent="0.2"/>
  <cols>
    <col min="1" max="1" width="2" style="13" customWidth="1"/>
    <col min="2" max="2" width="38.88671875" style="13" bestFit="1" customWidth="1"/>
    <col min="3" max="3" width="11.77734375" style="13" customWidth="1"/>
    <col min="4" max="16384" width="8.88671875" style="13"/>
  </cols>
  <sheetData>
    <row r="3" spans="2:3" ht="15.6" x14ac:dyDescent="0.3">
      <c r="B3" s="1" t="s">
        <v>81</v>
      </c>
    </row>
    <row r="4" spans="2:3" ht="15.6" x14ac:dyDescent="0.3">
      <c r="B4" s="8" t="s">
        <v>53</v>
      </c>
      <c r="C4" s="45"/>
    </row>
    <row r="6" spans="2:3" ht="12.6" thickBot="1" x14ac:dyDescent="0.3">
      <c r="B6" s="5" t="s">
        <v>99</v>
      </c>
      <c r="C6" s="6" t="s">
        <v>1</v>
      </c>
    </row>
    <row r="7" spans="2:3" ht="12" x14ac:dyDescent="0.25">
      <c r="B7" s="9"/>
      <c r="C7" s="10"/>
    </row>
    <row r="8" spans="2:3" ht="12" x14ac:dyDescent="0.25">
      <c r="B8" s="46" t="s">
        <v>46</v>
      </c>
      <c r="C8" s="15"/>
    </row>
    <row r="9" spans="2:3" x14ac:dyDescent="0.2">
      <c r="B9" s="15" t="s">
        <v>58</v>
      </c>
      <c r="C9" s="56" t="e">
        <f>#REF!/'Income Statement'!$C$8</f>
        <v>#REF!</v>
      </c>
    </row>
    <row r="10" spans="2:3" x14ac:dyDescent="0.2">
      <c r="B10" s="15" t="s">
        <v>59</v>
      </c>
      <c r="C10" s="56" t="e">
        <f>#REF!/'Income Statement'!$C$8</f>
        <v>#REF!</v>
      </c>
    </row>
    <row r="11" spans="2:3" x14ac:dyDescent="0.2">
      <c r="B11" s="15" t="s">
        <v>60</v>
      </c>
      <c r="C11" s="56" t="e">
        <f>#REF!/'Income Statement'!$C$8</f>
        <v>#REF!</v>
      </c>
    </row>
    <row r="12" spans="2:3" ht="12" x14ac:dyDescent="0.25">
      <c r="B12" s="46" t="s">
        <v>82</v>
      </c>
      <c r="C12" s="57" t="e">
        <f>#REF!/'Income Statement'!$C$8</f>
        <v>#REF!</v>
      </c>
    </row>
    <row r="13" spans="2:3" x14ac:dyDescent="0.2">
      <c r="B13" s="15"/>
      <c r="C13" s="56"/>
    </row>
    <row r="14" spans="2:3" x14ac:dyDescent="0.2">
      <c r="B14" s="15" t="s">
        <v>38</v>
      </c>
      <c r="C14" s="56" t="e">
        <f>#REF!/'Income Statement'!$C$8</f>
        <v>#REF!</v>
      </c>
    </row>
    <row r="15" spans="2:3" x14ac:dyDescent="0.2">
      <c r="B15" s="15" t="s">
        <v>36</v>
      </c>
      <c r="C15" s="56" t="e">
        <f>#REF!/'Income Statement'!$C$8</f>
        <v>#REF!</v>
      </c>
    </row>
    <row r="16" spans="2:3" x14ac:dyDescent="0.2">
      <c r="B16" s="15" t="s">
        <v>39</v>
      </c>
      <c r="C16" s="56" t="e">
        <f>#REF!/'Income Statement'!$C$8</f>
        <v>#REF!</v>
      </c>
    </row>
    <row r="17" spans="2:3" x14ac:dyDescent="0.2">
      <c r="B17" s="15"/>
      <c r="C17" s="56"/>
    </row>
    <row r="18" spans="2:3" ht="12.6" thickBot="1" x14ac:dyDescent="0.3">
      <c r="B18" s="18" t="s">
        <v>107</v>
      </c>
      <c r="C18" s="58" t="e">
        <f>#REF!/'Income Statement'!$C$8</f>
        <v>#REF!</v>
      </c>
    </row>
    <row r="19" spans="2:3" x14ac:dyDescent="0.2">
      <c r="B19" s="15"/>
      <c r="C19" s="56"/>
    </row>
    <row r="20" spans="2:3" ht="12" x14ac:dyDescent="0.25">
      <c r="B20" s="46" t="s">
        <v>61</v>
      </c>
      <c r="C20" s="56"/>
    </row>
    <row r="21" spans="2:3" x14ac:dyDescent="0.2">
      <c r="B21" s="15" t="s">
        <v>41</v>
      </c>
      <c r="C21" s="56" t="e">
        <f>#REF!/'Income Statement'!$C$8</f>
        <v>#REF!</v>
      </c>
    </row>
    <row r="22" spans="2:3" x14ac:dyDescent="0.2">
      <c r="B22" s="15" t="s">
        <v>43</v>
      </c>
      <c r="C22" s="56" t="e">
        <f>#REF!/'Income Statement'!$C$8</f>
        <v>#REF!</v>
      </c>
    </row>
    <row r="23" spans="2:3" x14ac:dyDescent="0.2">
      <c r="B23" s="15"/>
      <c r="C23" s="56"/>
    </row>
    <row r="24" spans="2:3" ht="12.6" thickBot="1" x14ac:dyDescent="0.3">
      <c r="B24" s="18" t="s">
        <v>62</v>
      </c>
      <c r="C24" s="58" t="e">
        <f>#REF!/'Income Statement'!$C$8</f>
        <v>#REF!</v>
      </c>
    </row>
    <row r="25" spans="2:3" x14ac:dyDescent="0.2">
      <c r="B25" s="15"/>
      <c r="C25" s="56"/>
    </row>
    <row r="26" spans="2:3" ht="12" x14ac:dyDescent="0.25">
      <c r="B26" s="46" t="s">
        <v>63</v>
      </c>
      <c r="C26" s="56"/>
    </row>
    <row r="27" spans="2:3" x14ac:dyDescent="0.2">
      <c r="B27" s="15" t="s">
        <v>44</v>
      </c>
      <c r="C27" s="56" t="e">
        <f>#REF!/'Income Statement'!$C$8</f>
        <v>#REF!</v>
      </c>
    </row>
    <row r="28" spans="2:3" x14ac:dyDescent="0.2">
      <c r="B28" s="15" t="s">
        <v>45</v>
      </c>
      <c r="C28" s="56" t="e">
        <f>#REF!/'Income Statement'!$C$8</f>
        <v>#REF!</v>
      </c>
    </row>
    <row r="29" spans="2:3" x14ac:dyDescent="0.2">
      <c r="B29" s="15"/>
      <c r="C29" s="56"/>
    </row>
    <row r="30" spans="2:3" ht="12.6" thickBot="1" x14ac:dyDescent="0.3">
      <c r="B30" s="18" t="s">
        <v>64</v>
      </c>
      <c r="C30" s="58" t="e">
        <f>#REF!/'Income Statement'!$C$8</f>
        <v>#REF!</v>
      </c>
    </row>
    <row r="31" spans="2:3" x14ac:dyDescent="0.2">
      <c r="B31" s="15"/>
      <c r="C31" s="56"/>
    </row>
    <row r="32" spans="2:3" ht="12.6" thickBot="1" x14ac:dyDescent="0.3">
      <c r="B32" s="48" t="s">
        <v>47</v>
      </c>
      <c r="C32" s="59" t="e">
        <f>#REF!/'Income Statement'!$C$8</f>
        <v>#REF!</v>
      </c>
    </row>
    <row r="33" spans="2:3" ht="12" thickTop="1" x14ac:dyDescent="0.2">
      <c r="B33" s="15"/>
      <c r="C33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2F7E-05F8-4128-BBC3-5319B2EC1F9B}">
  <dimension ref="B2:K39"/>
  <sheetViews>
    <sheetView showGridLines="0" workbookViewId="0">
      <selection activeCell="K33" sqref="K33"/>
    </sheetView>
  </sheetViews>
  <sheetFormatPr defaultRowHeight="11.4" x14ac:dyDescent="0.2"/>
  <cols>
    <col min="1" max="1" width="2" style="13" customWidth="1"/>
    <col min="2" max="2" width="38.88671875" style="13" customWidth="1"/>
    <col min="3" max="3" width="8.88671875" style="13"/>
    <col min="4" max="4" width="10.33203125" style="13" customWidth="1"/>
    <col min="5" max="5" width="15.33203125" style="13" customWidth="1"/>
    <col min="6" max="9" width="8.88671875" style="13"/>
    <col min="10" max="10" width="21.6640625" style="13" bestFit="1" customWidth="1"/>
    <col min="11" max="16384" width="8.88671875" style="13"/>
  </cols>
  <sheetData>
    <row r="2" spans="2:11" ht="15.6" x14ac:dyDescent="0.3">
      <c r="B2" s="1" t="s">
        <v>27</v>
      </c>
    </row>
    <row r="3" spans="2:11" ht="15.6" x14ac:dyDescent="0.3">
      <c r="B3" s="8" t="s">
        <v>53</v>
      </c>
    </row>
    <row r="4" spans="2:11" x14ac:dyDescent="0.2">
      <c r="B4" s="15"/>
      <c r="C4" s="15"/>
      <c r="D4" s="15"/>
    </row>
    <row r="5" spans="2:11" ht="12" x14ac:dyDescent="0.25">
      <c r="B5" s="46" t="s">
        <v>46</v>
      </c>
      <c r="C5" s="15"/>
      <c r="D5" s="15"/>
      <c r="J5" s="29" t="s">
        <v>121</v>
      </c>
      <c r="K5" s="60">
        <f>-D14/(D26+D32)</f>
        <v>1.8093841642228738</v>
      </c>
    </row>
    <row r="6" spans="2:11" x14ac:dyDescent="0.2">
      <c r="B6" s="30" t="s">
        <v>4</v>
      </c>
      <c r="C6" s="30"/>
      <c r="D6" s="32">
        <v>368</v>
      </c>
      <c r="G6" s="13" t="s">
        <v>87</v>
      </c>
      <c r="H6" s="61">
        <f>D6+SUM(D7:D9)-D17*(1-0.2)+SUM(D11:D13)+SUM(D23:D24)</f>
        <v>561.4</v>
      </c>
      <c r="J6" s="29" t="s">
        <v>91</v>
      </c>
      <c r="K6" s="60">
        <f>-D14/D30</f>
        <v>2.0915254237288137</v>
      </c>
    </row>
    <row r="7" spans="2:11" x14ac:dyDescent="0.2">
      <c r="B7" s="15" t="s">
        <v>29</v>
      </c>
      <c r="C7" s="15"/>
      <c r="D7" s="33">
        <v>124</v>
      </c>
      <c r="E7" s="91" t="s">
        <v>84</v>
      </c>
      <c r="J7" s="29" t="s">
        <v>92</v>
      </c>
      <c r="K7" s="60">
        <f>-D14/D23</f>
        <v>6.8555555555555552</v>
      </c>
    </row>
    <row r="8" spans="2:11" x14ac:dyDescent="0.2">
      <c r="B8" s="15" t="s">
        <v>30</v>
      </c>
      <c r="C8" s="15"/>
      <c r="D8" s="33">
        <v>28</v>
      </c>
      <c r="E8" s="92"/>
    </row>
    <row r="9" spans="2:11" x14ac:dyDescent="0.2">
      <c r="B9" s="15" t="s">
        <v>83</v>
      </c>
      <c r="C9" s="15"/>
      <c r="D9" s="33">
        <v>118</v>
      </c>
      <c r="E9" s="93"/>
    </row>
    <row r="10" spans="2:11" x14ac:dyDescent="0.2">
      <c r="B10" s="15"/>
      <c r="C10" s="15"/>
      <c r="D10" s="33"/>
    </row>
    <row r="11" spans="2:11" x14ac:dyDescent="0.2">
      <c r="B11" s="15" t="s">
        <v>32</v>
      </c>
      <c r="C11" s="15"/>
      <c r="D11" s="33">
        <v>-9</v>
      </c>
      <c r="E11" s="91" t="s">
        <v>85</v>
      </c>
    </row>
    <row r="12" spans="2:11" x14ac:dyDescent="0.2">
      <c r="B12" s="15" t="s">
        <v>34</v>
      </c>
      <c r="C12" s="15"/>
      <c r="D12" s="33">
        <v>-18</v>
      </c>
      <c r="E12" s="92"/>
      <c r="J12" s="13" t="s">
        <v>93</v>
      </c>
      <c r="K12" s="28">
        <f>'CFS - Indirect Method'!C20/'Income Statement'!C8</f>
        <v>0.7524390243902439</v>
      </c>
    </row>
    <row r="13" spans="2:11" x14ac:dyDescent="0.2">
      <c r="B13" s="15" t="s">
        <v>33</v>
      </c>
      <c r="C13" s="15"/>
      <c r="D13" s="15">
        <v>6</v>
      </c>
      <c r="E13" s="93"/>
      <c r="J13" s="13" t="s">
        <v>94</v>
      </c>
      <c r="K13" s="28">
        <f>'CFS - Indirect Method'!C20/'Income Statement'!C14</f>
        <v>1.1865384615384615</v>
      </c>
    </row>
    <row r="14" spans="2:11" x14ac:dyDescent="0.2">
      <c r="B14" s="30" t="s">
        <v>82</v>
      </c>
      <c r="C14" s="30"/>
      <c r="D14" s="32">
        <v>617</v>
      </c>
      <c r="G14" s="13" t="s">
        <v>89</v>
      </c>
      <c r="H14" s="60">
        <f>D14+SUM(D23:D24)-F17</f>
        <v>561.4</v>
      </c>
      <c r="J14" s="13" t="s">
        <v>95</v>
      </c>
      <c r="K14" s="28">
        <f>'CFS - Indirect Method'!C20/'Balance Sheet'!E21</f>
        <v>0.59043062200956942</v>
      </c>
    </row>
    <row r="15" spans="2:11" x14ac:dyDescent="0.2">
      <c r="B15" s="15"/>
      <c r="C15" s="15"/>
      <c r="D15" s="15"/>
    </row>
    <row r="16" spans="2:11" x14ac:dyDescent="0.2">
      <c r="B16" s="15" t="s">
        <v>38</v>
      </c>
      <c r="C16" s="15"/>
      <c r="D16" s="16">
        <v>-66</v>
      </c>
    </row>
    <row r="17" spans="2:8" x14ac:dyDescent="0.2">
      <c r="B17" s="15" t="s">
        <v>36</v>
      </c>
      <c r="C17" s="15"/>
      <c r="D17" s="16">
        <v>-28</v>
      </c>
      <c r="E17" s="47" t="s">
        <v>88</v>
      </c>
      <c r="F17" s="60">
        <f>D17*(1-0.2)</f>
        <v>-22.400000000000002</v>
      </c>
    </row>
    <row r="18" spans="2:8" x14ac:dyDescent="0.2">
      <c r="B18" s="15" t="s">
        <v>39</v>
      </c>
      <c r="C18" s="15"/>
      <c r="D18" s="16">
        <v>-108</v>
      </c>
    </row>
    <row r="19" spans="2:8" x14ac:dyDescent="0.2">
      <c r="B19" s="15"/>
      <c r="C19" s="15"/>
      <c r="D19" s="15"/>
    </row>
    <row r="20" spans="2:8" ht="12.6" thickBot="1" x14ac:dyDescent="0.3">
      <c r="B20" s="18" t="s">
        <v>107</v>
      </c>
      <c r="C20" s="18"/>
      <c r="D20" s="37">
        <v>415</v>
      </c>
    </row>
    <row r="21" spans="2:8" x14ac:dyDescent="0.2">
      <c r="B21" s="15"/>
      <c r="C21" s="15"/>
      <c r="D21" s="15"/>
    </row>
    <row r="22" spans="2:8" ht="12" x14ac:dyDescent="0.25">
      <c r="B22" s="46" t="s">
        <v>61</v>
      </c>
      <c r="C22" s="15"/>
      <c r="D22" s="16"/>
    </row>
    <row r="23" spans="2:8" x14ac:dyDescent="0.2">
      <c r="B23" s="15" t="s">
        <v>41</v>
      </c>
      <c r="C23" s="15"/>
      <c r="D23" s="16">
        <v>-90</v>
      </c>
      <c r="E23" s="85" t="s">
        <v>86</v>
      </c>
    </row>
    <row r="24" spans="2:8" x14ac:dyDescent="0.2">
      <c r="B24" s="15" t="s">
        <v>43</v>
      </c>
      <c r="C24" s="15"/>
      <c r="D24" s="16">
        <v>12</v>
      </c>
      <c r="E24" s="87"/>
    </row>
    <row r="25" spans="2:8" x14ac:dyDescent="0.2">
      <c r="B25" s="15"/>
      <c r="C25" s="15"/>
      <c r="D25" s="16"/>
    </row>
    <row r="26" spans="2:8" ht="12.6" thickBot="1" x14ac:dyDescent="0.3">
      <c r="B26" s="18" t="s">
        <v>62</v>
      </c>
      <c r="C26" s="64"/>
      <c r="D26" s="19">
        <v>-78</v>
      </c>
    </row>
    <row r="27" spans="2:8" x14ac:dyDescent="0.2">
      <c r="B27" s="15"/>
      <c r="C27" s="15"/>
      <c r="D27" s="16"/>
    </row>
    <row r="28" spans="2:8" ht="12" x14ac:dyDescent="0.25">
      <c r="B28" s="46" t="s">
        <v>63</v>
      </c>
      <c r="C28" s="15"/>
      <c r="D28" s="16"/>
    </row>
    <row r="29" spans="2:8" x14ac:dyDescent="0.2">
      <c r="B29" s="15" t="s">
        <v>44</v>
      </c>
      <c r="C29" s="15"/>
      <c r="D29" s="16">
        <v>32</v>
      </c>
    </row>
    <row r="30" spans="2:8" x14ac:dyDescent="0.2">
      <c r="B30" s="15" t="s">
        <v>45</v>
      </c>
      <c r="C30" s="15"/>
      <c r="D30" s="16">
        <v>-295</v>
      </c>
      <c r="G30" s="13" t="s">
        <v>90</v>
      </c>
      <c r="H30" s="62">
        <f>D14+D26+D30</f>
        <v>244</v>
      </c>
    </row>
    <row r="31" spans="2:8" x14ac:dyDescent="0.2">
      <c r="B31" s="15"/>
      <c r="C31" s="15"/>
      <c r="D31" s="15"/>
      <c r="G31" s="13" t="s">
        <v>90</v>
      </c>
      <c r="H31" s="63">
        <f>H14+F17+D30</f>
        <v>244</v>
      </c>
    </row>
    <row r="32" spans="2:8" ht="12.6" thickBot="1" x14ac:dyDescent="0.3">
      <c r="B32" s="18" t="s">
        <v>64</v>
      </c>
      <c r="C32" s="64"/>
      <c r="D32" s="19">
        <v>-263</v>
      </c>
    </row>
    <row r="33" spans="2:4" x14ac:dyDescent="0.2">
      <c r="B33" s="15"/>
      <c r="C33" s="15"/>
      <c r="D33" s="15"/>
    </row>
    <row r="34" spans="2:4" ht="12.6" thickBot="1" x14ac:dyDescent="0.3">
      <c r="B34" s="48" t="s">
        <v>47</v>
      </c>
      <c r="C34" s="48"/>
      <c r="D34" s="49">
        <v>74</v>
      </c>
    </row>
    <row r="35" spans="2:4" ht="12" thickTop="1" x14ac:dyDescent="0.2">
      <c r="B35" s="15"/>
      <c r="C35" s="15"/>
      <c r="D35" s="15"/>
    </row>
    <row r="36" spans="2:4" x14ac:dyDescent="0.2">
      <c r="B36" s="15" t="s">
        <v>48</v>
      </c>
      <c r="C36" s="15"/>
      <c r="D36" s="33">
        <v>56</v>
      </c>
    </row>
    <row r="37" spans="2:4" x14ac:dyDescent="0.2">
      <c r="B37" s="15" t="s">
        <v>49</v>
      </c>
      <c r="C37" s="15"/>
      <c r="D37" s="33">
        <v>130</v>
      </c>
    </row>
    <row r="38" spans="2:4" ht="12.6" thickBot="1" x14ac:dyDescent="0.3">
      <c r="B38" s="48" t="s">
        <v>50</v>
      </c>
      <c r="C38" s="48"/>
      <c r="D38" s="49">
        <v>74</v>
      </c>
    </row>
    <row r="39" spans="2:4" ht="12" thickTop="1" x14ac:dyDescent="0.2">
      <c r="B39" s="15"/>
      <c r="C39" s="15"/>
      <c r="D39" s="15"/>
    </row>
  </sheetData>
  <mergeCells count="3">
    <mergeCell ref="E7:E9"/>
    <mergeCell ref="E11:E13"/>
    <mergeCell ref="E23:E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E84A263CF1945AD4232D5B4111E63" ma:contentTypeVersion="13" ma:contentTypeDescription="Create a new document." ma:contentTypeScope="" ma:versionID="82926c85b40558f05a495d75f0ef2ab5">
  <xsd:schema xmlns:xsd="http://www.w3.org/2001/XMLSchema" xmlns:xs="http://www.w3.org/2001/XMLSchema" xmlns:p="http://schemas.microsoft.com/office/2006/metadata/properties" xmlns:ns3="a33b3d48-4748-415e-9501-e406a79056a5" xmlns:ns4="b90b3ce1-30c3-4251-9b85-7842ce11cfd6" targetNamespace="http://schemas.microsoft.com/office/2006/metadata/properties" ma:root="true" ma:fieldsID="325293254555ca9b253aecf98e7d6abd" ns3:_="" ns4:_="">
    <xsd:import namespace="a33b3d48-4748-415e-9501-e406a79056a5"/>
    <xsd:import namespace="b90b3ce1-30c3-4251-9b85-7842ce11cf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3d48-4748-415e-9501-e406a790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b3ce1-30c3-4251-9b85-7842ce11cf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F813C4-B67D-4800-A177-EEBFAD7DF8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DD16F4-B7E1-47E6-B3C3-95275B43C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b3d48-4748-415e-9501-e406a79056a5"/>
    <ds:schemaRef ds:uri="b90b3ce1-30c3-4251-9b85-7842ce11c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DBC92B-9045-4ED1-A176-96595D8365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Income Statement</vt:lpstr>
      <vt:lpstr>Balance Sheet</vt:lpstr>
      <vt:lpstr>CFS - Indirect Method</vt:lpstr>
      <vt:lpstr>CFS - Direct Method</vt:lpstr>
      <vt:lpstr>Bank Statement</vt:lpstr>
      <vt:lpstr>Common-size CFS</vt:lpstr>
      <vt:lpstr>Cash Flow 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 </cp:lastModifiedBy>
  <dcterms:created xsi:type="dcterms:W3CDTF">2020-03-27T19:30:38Z</dcterms:created>
  <dcterms:modified xsi:type="dcterms:W3CDTF">2020-08-09T20:05:03Z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0x010100382E84A263CF1945AD4232D5B4111E63</vt:lpwstr>
  </property>
</Properties>
</file>